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b\Downloads\"/>
    </mc:Choice>
  </mc:AlternateContent>
  <bookViews>
    <workbookView xWindow="0" yWindow="0" windowWidth="18660" windowHeight="12060"/>
  </bookViews>
  <sheets>
    <sheet name="Parametereingabe" sheetId="1" r:id="rId1"/>
    <sheet name="Titelblaltt Geschäftsbericht" sheetId="17" r:id="rId2"/>
    <sheet name="Aktiven" sheetId="19" r:id="rId3"/>
    <sheet name="Passiven" sheetId="20" r:id="rId4"/>
    <sheet name="Erfolgsrechnung (GKV)" sheetId="5" r:id="rId5"/>
    <sheet name="Erfolgsrechnung (UKV)" sheetId="6" r:id="rId6"/>
    <sheet name="Geldflussrechnung" sheetId="9" r:id="rId7"/>
    <sheet name="Anhang 1 " sheetId="7" r:id="rId8"/>
    <sheet name="Anhang 2" sheetId="23" r:id="rId9"/>
    <sheet name="Anhang 3  (Nahestehende) (V)" sheetId="27" r:id="rId10"/>
    <sheet name="Anhang 4" sheetId="25" r:id="rId11"/>
    <sheet name="Anhang 5" sheetId="26" r:id="rId12"/>
    <sheet name="Anhang  (zusätzliche Punkte)" sheetId="22" r:id="rId13"/>
    <sheet name="Lagebericht" sheetId="13" r:id="rId14"/>
    <sheet name="Gewinnverteilungsvorschlag" sheetId="15" r:id="rId15"/>
  </sheets>
  <definedNames>
    <definedName name="_xlnm.Print_Area" localSheetId="2">Aktiven!$A$1:$H$57</definedName>
    <definedName name="_xlnm.Print_Area" localSheetId="12">'Anhang  (zusätzliche Punkte)'!$A$1:$I$25</definedName>
    <definedName name="_xlnm.Print_Area" localSheetId="7">'Anhang 1 '!$A$1:$I$50</definedName>
    <definedName name="_xlnm.Print_Area" localSheetId="8">'Anhang 2'!$A$1:$I$64</definedName>
    <definedName name="_xlnm.Print_Area" localSheetId="9">'Anhang 3  (Nahestehende) (V)'!$A$1:$G$50</definedName>
    <definedName name="_xlnm.Print_Area" localSheetId="10">'Anhang 4'!$A$1:$I$63</definedName>
    <definedName name="_xlnm.Print_Area" localSheetId="11">'Anhang 5'!$A$1:$I$54</definedName>
    <definedName name="_xlnm.Print_Area" localSheetId="4">'Erfolgsrechnung (GKV)'!$A$1:$J$47</definedName>
    <definedName name="_xlnm.Print_Area" localSheetId="5">'Erfolgsrechnung (UKV)'!$A$1:$H$38</definedName>
    <definedName name="_xlnm.Print_Area" localSheetId="6">Geldflussrechnung!$A$1:$H$46</definedName>
    <definedName name="_xlnm.Print_Area" localSheetId="14">Gewinnverteilungsvorschlag!$A$1:$F$38</definedName>
    <definedName name="_xlnm.Print_Area" localSheetId="13">Lagebericht!$A$1:$G$27</definedName>
    <definedName name="_xlnm.Print_Area" localSheetId="3">Passiven!$A$1:$H$68</definedName>
    <definedName name="_xlnm.Print_Area" localSheetId="1">'Titelblaltt Geschäftsbericht'!$A$1:$G$68</definedName>
  </definedNames>
  <calcPr calcId="152511"/>
</workbook>
</file>

<file path=xl/calcChain.xml><?xml version="1.0" encoding="utf-8"?>
<calcChain xmlns="http://schemas.openxmlformats.org/spreadsheetml/2006/main">
  <c r="E20" i="9" l="1"/>
  <c r="D7" i="27" l="1"/>
  <c r="C3" i="27"/>
  <c r="D32" i="26"/>
  <c r="F28" i="26"/>
  <c r="F27" i="26" s="1"/>
  <c r="D28" i="26"/>
  <c r="D27" i="26" s="1"/>
  <c r="F35" i="26"/>
  <c r="D35" i="26"/>
  <c r="C11" i="26" l="1"/>
  <c r="F16" i="9"/>
  <c r="F13" i="9"/>
  <c r="C3" i="15" l="1"/>
  <c r="D8" i="26"/>
  <c r="D25" i="26" s="1"/>
  <c r="D15" i="26" l="1"/>
  <c r="C3" i="26"/>
  <c r="D40" i="25" l="1"/>
  <c r="G34" i="25"/>
  <c r="F34" i="25"/>
  <c r="E34" i="25"/>
  <c r="D34" i="25"/>
  <c r="F29" i="25"/>
  <c r="D29" i="25"/>
  <c r="D24" i="25"/>
  <c r="D15" i="25"/>
  <c r="D12" i="25"/>
  <c r="D7" i="25"/>
  <c r="C3" i="25"/>
  <c r="D40" i="23"/>
  <c r="F41" i="23"/>
  <c r="D41" i="23"/>
  <c r="D44" i="23"/>
  <c r="D30" i="23"/>
  <c r="D37" i="23" s="1"/>
  <c r="F20" i="23"/>
  <c r="F19" i="23" s="1"/>
  <c r="D20" i="23"/>
  <c r="D19" i="23" s="1"/>
  <c r="D6" i="23"/>
  <c r="C3" i="23"/>
  <c r="D8" i="22" l="1"/>
  <c r="F30" i="7" l="1"/>
  <c r="F29" i="7" s="1"/>
  <c r="D30" i="7"/>
  <c r="D29" i="7" s="1"/>
  <c r="D24" i="7"/>
  <c r="F21" i="7"/>
  <c r="F20" i="7" s="1"/>
  <c r="D21" i="7"/>
  <c r="D20" i="7" s="1"/>
  <c r="D16" i="7"/>
  <c r="E11" i="20"/>
  <c r="E23" i="20"/>
  <c r="D11" i="23" s="1"/>
  <c r="D10" i="23" s="1"/>
  <c r="E21" i="5"/>
  <c r="E20" i="5" l="1"/>
  <c r="E36" i="20" l="1"/>
  <c r="D15" i="15" s="1"/>
  <c r="E33" i="20"/>
  <c r="F10" i="19" l="1"/>
  <c r="F30" i="9" s="1"/>
  <c r="E10" i="19"/>
  <c r="E30" i="9" s="1"/>
  <c r="C3" i="17" l="1"/>
  <c r="F36" i="20"/>
  <c r="E34" i="20"/>
  <c r="F23" i="20"/>
  <c r="E24" i="20"/>
  <c r="F16" i="20"/>
  <c r="E16" i="20"/>
  <c r="E6" i="20"/>
  <c r="C3" i="20"/>
  <c r="F25" i="19"/>
  <c r="E25" i="19"/>
  <c r="F11" i="19"/>
  <c r="E11" i="19"/>
  <c r="D34" i="23" s="1"/>
  <c r="F16" i="19"/>
  <c r="E6" i="19"/>
  <c r="C3" i="19"/>
  <c r="F24" i="20" l="1"/>
  <c r="F11" i="23"/>
  <c r="F10" i="23" s="1"/>
  <c r="E13" i="9"/>
  <c r="F38" i="20"/>
  <c r="F41" i="20" s="1"/>
  <c r="F17" i="20" s="1"/>
  <c r="D8" i="15"/>
  <c r="E12" i="9"/>
  <c r="F34" i="23"/>
  <c r="E16" i="19"/>
  <c r="E38" i="20"/>
  <c r="F27" i="20"/>
  <c r="E27" i="20"/>
  <c r="F28" i="19"/>
  <c r="F17" i="19" s="1"/>
  <c r="F39" i="20" l="1"/>
  <c r="G28" i="25"/>
  <c r="G27" i="25"/>
  <c r="G29" i="25" s="1"/>
  <c r="E28" i="25"/>
  <c r="E27" i="25"/>
  <c r="E29" i="25" s="1"/>
  <c r="F28" i="20"/>
  <c r="F25" i="20"/>
  <c r="F26" i="19"/>
  <c r="E28" i="19"/>
  <c r="E26" i="19" s="1"/>
  <c r="E41" i="20"/>
  <c r="E39" i="20" s="1"/>
  <c r="E9" i="6"/>
  <c r="E7" i="5"/>
  <c r="D14" i="23" s="1"/>
  <c r="F29" i="6"/>
  <c r="E29" i="6"/>
  <c r="E17" i="20" l="1"/>
  <c r="E25" i="20"/>
  <c r="E28" i="20"/>
  <c r="E17" i="19"/>
  <c r="C23" i="17"/>
  <c r="C4" i="17"/>
  <c r="C5" i="17"/>
  <c r="C8" i="17"/>
  <c r="F10" i="6" l="1"/>
  <c r="F13" i="6"/>
  <c r="E13" i="6"/>
  <c r="F14" i="6"/>
  <c r="E14" i="6"/>
  <c r="F15" i="6"/>
  <c r="E15" i="6"/>
  <c r="F16" i="6"/>
  <c r="E16" i="6"/>
  <c r="F17" i="6"/>
  <c r="E17" i="6"/>
  <c r="F18" i="6"/>
  <c r="E18" i="6"/>
  <c r="F19" i="6"/>
  <c r="F28" i="6"/>
  <c r="E28" i="6"/>
  <c r="F27" i="6"/>
  <c r="E27" i="6"/>
  <c r="F21" i="6" l="1"/>
  <c r="F24" i="9"/>
  <c r="E24" i="9"/>
  <c r="E30" i="5"/>
  <c r="E19" i="6" s="1"/>
  <c r="E8" i="5"/>
  <c r="E10" i="6" s="1"/>
  <c r="C20" i="15"/>
  <c r="C15" i="15"/>
  <c r="C13" i="15"/>
  <c r="C8" i="15"/>
  <c r="E21" i="6" l="1"/>
  <c r="D22" i="15"/>
  <c r="C3" i="13"/>
  <c r="C13" i="1" l="1"/>
  <c r="C12" i="1"/>
  <c r="E7" i="27" l="1"/>
  <c r="F8" i="26"/>
  <c r="F25" i="26" s="1"/>
  <c r="F40" i="25"/>
  <c r="F24" i="25"/>
  <c r="F12" i="25"/>
  <c r="F30" i="23"/>
  <c r="F37" i="23" s="1"/>
  <c r="F6" i="23"/>
  <c r="F44" i="23"/>
  <c r="F8" i="22"/>
  <c r="F16" i="7"/>
  <c r="F24" i="7"/>
  <c r="F32" i="26"/>
  <c r="F15" i="26"/>
  <c r="F7" i="25"/>
  <c r="F15" i="25"/>
  <c r="F6" i="20"/>
  <c r="F6" i="19"/>
  <c r="F9" i="6"/>
  <c r="G7" i="5"/>
  <c r="F14" i="23" s="1"/>
  <c r="F9" i="9" l="1"/>
  <c r="E9" i="9"/>
  <c r="E16" i="9" s="1"/>
  <c r="F7" i="9"/>
  <c r="E7" i="9"/>
  <c r="C3" i="9"/>
  <c r="G12" i="5"/>
  <c r="H12" i="5" s="1"/>
  <c r="E12" i="5"/>
  <c r="F12" i="5" s="1"/>
  <c r="C3" i="7"/>
  <c r="C3" i="6"/>
  <c r="C3" i="5"/>
  <c r="E28" i="9" l="1"/>
  <c r="C8" i="9"/>
  <c r="F18" i="9"/>
  <c r="G15" i="5"/>
  <c r="E15" i="5"/>
  <c r="E19" i="5" l="1"/>
  <c r="F19" i="5" s="1"/>
  <c r="F15" i="5"/>
  <c r="G19" i="5"/>
  <c r="H15" i="5"/>
  <c r="E22" i="5"/>
  <c r="E18" i="9"/>
  <c r="E28" i="5" l="1"/>
  <c r="F22" i="5"/>
  <c r="G22" i="5"/>
  <c r="H19" i="5"/>
  <c r="G28" i="5" l="1"/>
  <c r="H22" i="5"/>
  <c r="E32" i="5"/>
  <c r="F28" i="5"/>
  <c r="F32" i="5" l="1"/>
  <c r="E8" i="9"/>
  <c r="E14" i="9" s="1"/>
  <c r="E26" i="9" s="1"/>
  <c r="E29" i="9" s="1"/>
  <c r="D13" i="15"/>
  <c r="H28" i="5"/>
  <c r="G32" i="5"/>
  <c r="F15" i="15" l="1"/>
  <c r="G15" i="15"/>
  <c r="F8" i="9"/>
  <c r="F14" i="9" s="1"/>
  <c r="F26" i="9" s="1"/>
  <c r="F29" i="9" s="1"/>
  <c r="H32" i="5"/>
</calcChain>
</file>

<file path=xl/comments1.xml><?xml version="1.0" encoding="utf-8"?>
<comments xmlns="http://schemas.openxmlformats.org/spreadsheetml/2006/main">
  <authors>
    <author>Roger</author>
  </authors>
  <commentList>
    <comment ref="C6" authorId="0" shapeId="0">
      <text>
        <r>
          <rPr>
            <b/>
            <sz val="9"/>
            <color indexed="81"/>
            <rFont val="Tahoma"/>
            <family val="2"/>
          </rPr>
          <t>Wie soll Musterunternehmen genannt werden ?</t>
        </r>
      </text>
    </comment>
  </commentList>
</comments>
</file>

<file path=xl/sharedStrings.xml><?xml version="1.0" encoding="utf-8"?>
<sst xmlns="http://schemas.openxmlformats.org/spreadsheetml/2006/main" count="731" uniqueCount="330">
  <si>
    <t>Gesellschaftsname</t>
  </si>
  <si>
    <t>Berichtsperiode</t>
  </si>
  <si>
    <t>Bilanzstichtag</t>
  </si>
  <si>
    <t>Vorperiode</t>
  </si>
  <si>
    <t>Vorperiode Bilanzstichtag</t>
  </si>
  <si>
    <t xml:space="preserve"> </t>
  </si>
  <si>
    <t>Forderungen aus Lieferungen und Leistungen</t>
  </si>
  <si>
    <t>Aktive Rechnungsabgrenzungen</t>
  </si>
  <si>
    <t>Sachanlagen</t>
  </si>
  <si>
    <t>Immaterielle Werte</t>
  </si>
  <si>
    <t>Verbindlichkeiten aus Lieferungen und Leistungen</t>
  </si>
  <si>
    <t>Passive Rechnungsabgrenzungen</t>
  </si>
  <si>
    <t>a)</t>
  </si>
  <si>
    <t>b)</t>
  </si>
  <si>
    <t>c)</t>
  </si>
  <si>
    <t>Übrige kurzfristige Forderungen</t>
  </si>
  <si>
    <t>d)</t>
  </si>
  <si>
    <t>Vorräte und nicht fakturierte Dienstleistungen</t>
  </si>
  <si>
    <t>e)</t>
  </si>
  <si>
    <t>Finanzanlagen</t>
  </si>
  <si>
    <t>Beteiligungen</t>
  </si>
  <si>
    <t>1.</t>
  </si>
  <si>
    <t>Bilanz</t>
  </si>
  <si>
    <t>2.</t>
  </si>
  <si>
    <t>Kurzfristige verzinsliche Verbindlichkeiten</t>
  </si>
  <si>
    <t>Übrige kurzfristige Verbindlichkeiten</t>
  </si>
  <si>
    <t>Langfristige verzinsliche Verbindlichkeiten</t>
  </si>
  <si>
    <t>Übrige langfristige Verbindlichkeiten</t>
  </si>
  <si>
    <t>3.</t>
  </si>
  <si>
    <t>Gesetzliche Kapitalreserve</t>
  </si>
  <si>
    <t>Gesetzliche Gewinnreserve</t>
  </si>
  <si>
    <t>Bruttogewinn</t>
  </si>
  <si>
    <t>Personalaufwand</t>
  </si>
  <si>
    <t>Nettoerlöse aus Lieferungen und Leistungen</t>
  </si>
  <si>
    <t>Bestandesänderungen an unfertigen und fertigen Erzeugnissen
sowie an nicht fakturierten Dienstleistungen</t>
  </si>
  <si>
    <t>Materialaufwand</t>
  </si>
  <si>
    <t>4.</t>
  </si>
  <si>
    <t>5.</t>
  </si>
  <si>
    <t>Übriger betrieblicher Aufwand</t>
  </si>
  <si>
    <t>6.</t>
  </si>
  <si>
    <t>7.</t>
  </si>
  <si>
    <t>8.</t>
  </si>
  <si>
    <t>9.</t>
  </si>
  <si>
    <t>Betriebliches Ergebnis vor Zinsen, Steuern und Abschreibungen (EBITDA)</t>
  </si>
  <si>
    <t>Betriebliches Ergebnis vor Zinsen und Steuern (EBIT)</t>
  </si>
  <si>
    <t>Betriebliches Ergebnis vor Steuern</t>
  </si>
  <si>
    <t>10.</t>
  </si>
  <si>
    <t>Direkte Steuern</t>
  </si>
  <si>
    <t>Jahresgewinn / (Jahresverlust)</t>
  </si>
  <si>
    <t>Jahresergebnis vor Steuern</t>
  </si>
  <si>
    <t>Anschaffungs- oder Herstellungskosten der verkauften Produkte und Leistungen</t>
  </si>
  <si>
    <t>Verwaltungsaufwand und Vertriebsaufwand</t>
  </si>
  <si>
    <t>Muster-Jahresrechnung nach neuem Rechnungslegungsrecht</t>
  </si>
  <si>
    <t>Parametereingabe</t>
  </si>
  <si>
    <t>Abschreibungen</t>
  </si>
  <si>
    <t>Erfolg aus Veräusserung von Sachanlagen</t>
  </si>
  <si>
    <t>Geldfluss aus Geschäftstätigkeit</t>
  </si>
  <si>
    <t>Geldfluss aus Investitionstätigkeit</t>
  </si>
  <si>
    <t>Geldfluss aus Finanzierungstätigkeit</t>
  </si>
  <si>
    <t>Total Geldfluss</t>
  </si>
  <si>
    <t>Veränderung Umlaufvermögen</t>
  </si>
  <si>
    <t>Nettoauflösung stiller Reserven</t>
  </si>
  <si>
    <t>Wesentliche Nettoauflösung stiller Reserven</t>
  </si>
  <si>
    <t>Sitz des Unternehmens</t>
  </si>
  <si>
    <t>Zürich</t>
  </si>
  <si>
    <t>Anzahl Vollzeitstellen im Jahresdurchschnitt</t>
  </si>
  <si>
    <t>Angaben über die in der Jahresrechnung angewandten Grundsätze</t>
  </si>
  <si>
    <t>Anzahl Mitarbeiter</t>
  </si>
  <si>
    <t>Eigene Anteile</t>
  </si>
  <si>
    <t>Erwerb eigener Anteile (Anzahl)</t>
  </si>
  <si>
    <t>Erwerb eigener Anteile, Durchschnittlicher Kaufpreis</t>
  </si>
  <si>
    <t>Veräusserung eigener Anteile (Anzahl)</t>
  </si>
  <si>
    <t>Veräusserung eigener Anteile, Durchschnittlicher Verkaufspreis</t>
  </si>
  <si>
    <t>Nicht bilanzierte Leasingverbindlichkeiten mit Restlaufzeit &gt; 1 Jahr</t>
  </si>
  <si>
    <t>Sonstige Angaben</t>
  </si>
  <si>
    <t>Verbindlichkeiten gegenüber Vorsorgeeinrichtungen</t>
  </si>
  <si>
    <t>Gesamtbetrag der für Verbindlichkeiten Dritter bestellten Sicherheiten</t>
  </si>
  <si>
    <t>Gesamtbetrag der zur Sicherung eigener Verbindlichkeiten verwendeten Aktiven</t>
  </si>
  <si>
    <t>Gesamtbetrag der Aktiven unter Eigentumsvorbehalt</t>
  </si>
  <si>
    <t>Eventualverbindlichkeiten</t>
  </si>
  <si>
    <t>Veränderung nicht verzinsliches Fremdkapital</t>
  </si>
  <si>
    <t>Investitionen in Anlagevermögen</t>
  </si>
  <si>
    <t>Veräusserung von Anlagevermögen</t>
  </si>
  <si>
    <t>Bestand flüssige Mittel zu Periodenbeginn</t>
  </si>
  <si>
    <t>Bestand flüssige Mittel am Periodenende</t>
  </si>
  <si>
    <t>Beteiligungsrechte und Optionen für Organe  und Mitarbeiter</t>
  </si>
  <si>
    <t>Anzahl</t>
  </si>
  <si>
    <t>Wesentliche Ereignisse nach dem Bilanzstichtag</t>
  </si>
  <si>
    <t>Gründe für den vorzeitigen Rücktritt der Revisionsstelle</t>
  </si>
  <si>
    <t>Ausstehende Anleihensobligationen</t>
  </si>
  <si>
    <t>Anleihe 1</t>
  </si>
  <si>
    <t>Anleihe 2</t>
  </si>
  <si>
    <t>Wert</t>
  </si>
  <si>
    <t>Zinssatz (%)</t>
  </si>
  <si>
    <t>Fälligkeit langfristige verzinsliche Verbindlichkeiten</t>
  </si>
  <si>
    <t>fällig innerhalb von 1 bis 5 Jahre</t>
  </si>
  <si>
    <t>fällig nach 5 Jahren</t>
  </si>
  <si>
    <t>Honorar für Revisionsdienstleistungen</t>
  </si>
  <si>
    <t>Honorar für andere Dienstleistungen</t>
  </si>
  <si>
    <t>Risikobeurteilung</t>
  </si>
  <si>
    <t>Bestellungs- und Auftragslage</t>
  </si>
  <si>
    <t>Forschungs- und Entwicklungstätigkeit</t>
  </si>
  <si>
    <t>Aussergewöhnliche Ereignisse</t>
  </si>
  <si>
    <t xml:space="preserve">6. </t>
  </si>
  <si>
    <t>Zukunftsaussichten</t>
  </si>
  <si>
    <t>11.</t>
  </si>
  <si>
    <t>Forderungen und Verbindlichkeiten gegenüber nahestehenden Parteien</t>
  </si>
  <si>
    <t>- direkt oder indirekt Beteiligte</t>
  </si>
  <si>
    <t>- Organe</t>
  </si>
  <si>
    <t>958a</t>
  </si>
  <si>
    <t>Finanzertrag</t>
  </si>
  <si>
    <t>Finanzaufwand</t>
  </si>
  <si>
    <t>Betriebsfremder Ertrag</t>
  </si>
  <si>
    <t>Betriebsfremder Aufwand</t>
  </si>
  <si>
    <t>Ausserordentlicher, einmaliger oder periodenfremder Aufwand</t>
  </si>
  <si>
    <t>Ausserordentlicher, einmaliger oder periodenfremder Ertrag</t>
  </si>
  <si>
    <t>Gewinnausschüttung</t>
  </si>
  <si>
    <t>Antrag zur Verwendung:</t>
  </si>
  <si>
    <t>Ausschüttung</t>
  </si>
  <si>
    <t>Vortrag auf neue Rechnung</t>
  </si>
  <si>
    <t>Kurzfristig gehaltene Aktiven mit Börsenkurs</t>
  </si>
  <si>
    <t xml:space="preserve">Flüssige Mittel </t>
  </si>
  <si>
    <t>1)</t>
  </si>
  <si>
    <t>2)</t>
  </si>
  <si>
    <t>Fussnote</t>
  </si>
  <si>
    <t>3)</t>
  </si>
  <si>
    <t>Veränderung verzinsliche Verbindlichkeiten</t>
  </si>
  <si>
    <t>Kapitalerhöhungen</t>
  </si>
  <si>
    <t>4)</t>
  </si>
  <si>
    <t>Bewertung von Aktiven zu Kurs-/Marktwerten</t>
  </si>
  <si>
    <t>Wertschriften</t>
  </si>
  <si>
    <t>Schwankungsreserve</t>
  </si>
  <si>
    <t>Kapital-anteil
in %</t>
  </si>
  <si>
    <t>Total-wert in CHF</t>
  </si>
  <si>
    <t>In obiger Erfolgsrechnung sind folgende Aufwendungen enthalten:</t>
  </si>
  <si>
    <t xml:space="preserve">Geschäftsjahr </t>
  </si>
  <si>
    <t>Enthaltend:</t>
  </si>
  <si>
    <t>- Erfolgsrechnung</t>
  </si>
  <si>
    <t>- Anhang</t>
  </si>
  <si>
    <t>Lagebericht</t>
  </si>
  <si>
    <t>Gewinnverwendungsvorschlag</t>
  </si>
  <si>
    <t>- Geldflussrechnung</t>
  </si>
  <si>
    <t>CFO</t>
  </si>
  <si>
    <t>Petra Muster</t>
  </si>
  <si>
    <t>Paul Example</t>
  </si>
  <si>
    <t>Wertberichtigungen auf Positionen des Anlagevermögens</t>
  </si>
  <si>
    <t>Abschreibungen auf Positionen des Anlagevermögens</t>
  </si>
  <si>
    <t>Kapitalrückzahlungen / Dividendenzahlungen</t>
  </si>
  <si>
    <t>Kauf / Verkauf eigener Anteile</t>
  </si>
  <si>
    <t>5)</t>
  </si>
  <si>
    <t>Reserven für eigene Aktien</t>
  </si>
  <si>
    <t>Bildung Reserve für eigene Aktien</t>
  </si>
  <si>
    <t>Rückstellungen (kurzfristig)</t>
  </si>
  <si>
    <t>6)</t>
  </si>
  <si>
    <t>8)</t>
  </si>
  <si>
    <t>Erläuterungen zu ausserordentlichen, einmaligen oder periodenfremden Positionen der Erfolgsrechnung</t>
  </si>
  <si>
    <t xml:space="preserve">- Bilanz </t>
  </si>
  <si>
    <t>Muster AG</t>
  </si>
  <si>
    <t>Fuss-
noten</t>
  </si>
  <si>
    <t>961b</t>
  </si>
  <si>
    <t>960b</t>
  </si>
  <si>
    <t>961a</t>
  </si>
  <si>
    <t>Muster-Jahresrechnung</t>
  </si>
  <si>
    <t>AKTIVEN</t>
  </si>
  <si>
    <t>PASSIVEN</t>
  </si>
  <si>
    <t>UMLAUFVERMÖGEN</t>
  </si>
  <si>
    <t>TOTAL UMLAUFVERMÖGEN</t>
  </si>
  <si>
    <t>ANLAGEVERMÖGEN</t>
  </si>
  <si>
    <t>TOTAL ANLAGEVERMÖGEN</t>
  </si>
  <si>
    <t>TOTAL AKTIVEN</t>
  </si>
  <si>
    <t>KURZFRISTIGES FREMDKAPITAL</t>
  </si>
  <si>
    <t>TOTAL KURZFRISTIGES FREMDKAPITAL</t>
  </si>
  <si>
    <t>LANGFRISTIGES FREMDKAPITAL</t>
  </si>
  <si>
    <t>TOTAL LANGFRISTIGES FREMDKAPITAL</t>
  </si>
  <si>
    <t>TOTAL FREMDKAPITAL</t>
  </si>
  <si>
    <t>EIGENKAPITAL</t>
  </si>
  <si>
    <t>TOTAL EIGENKAPITAL</t>
  </si>
  <si>
    <t>TOTAL PASSIVEN</t>
  </si>
  <si>
    <r>
      <t xml:space="preserve">ERFOLGSRECHNUNG </t>
    </r>
    <r>
      <rPr>
        <b/>
        <sz val="12"/>
        <color rgb="FF0070C0"/>
        <rFont val="Arial"/>
        <family val="2"/>
      </rPr>
      <t>(Variante 1: Gesamtkostenverfahren)</t>
    </r>
  </si>
  <si>
    <t xml:space="preserve">  in CHF</t>
  </si>
  <si>
    <t xml:space="preserve">   in CHF</t>
  </si>
  <si>
    <r>
      <rPr>
        <b/>
        <sz val="24"/>
        <color rgb="FF0070C0"/>
        <rFont val="Arial"/>
        <family val="2"/>
      </rPr>
      <t xml:space="preserve">ERFOLGSRECHNUNG </t>
    </r>
    <r>
      <rPr>
        <b/>
        <sz val="12"/>
        <color rgb="FF0070C0"/>
        <rFont val="Arial"/>
        <family val="2"/>
      </rPr>
      <t>(Variante 2: Umsatzkostenverfahren)</t>
    </r>
  </si>
  <si>
    <t>GELDFLUSSRECHNUNG</t>
  </si>
  <si>
    <t>ANHANG</t>
  </si>
  <si>
    <t>959c2 7.</t>
  </si>
  <si>
    <t>959c2 8.</t>
  </si>
  <si>
    <t>Anleihe / Ausgabezeitpunkt / Fälligkeit</t>
  </si>
  <si>
    <t>Stimm-anteil 
in %</t>
  </si>
  <si>
    <t>Stimm-
anteil 
in %</t>
  </si>
  <si>
    <t>Total-
wert in CHF</t>
  </si>
  <si>
    <t>959c2 9.</t>
  </si>
  <si>
    <t>Abweichungen von der Annahme der Fortführung sowie deren Einfluss auf die wirtschaftliche Lage</t>
  </si>
  <si>
    <t>Erstmalige Anwendung</t>
  </si>
  <si>
    <r>
      <t>959 a</t>
    </r>
    <r>
      <rPr>
        <i/>
        <vertAlign val="superscript"/>
        <sz val="9"/>
        <rFont val="Arial"/>
        <family val="2"/>
      </rPr>
      <t>1</t>
    </r>
  </si>
  <si>
    <r>
      <t>959a</t>
    </r>
    <r>
      <rPr>
        <i/>
        <vertAlign val="superscript"/>
        <sz val="9"/>
        <rFont val="Arial"/>
        <family val="2"/>
      </rPr>
      <t>1</t>
    </r>
    <r>
      <rPr>
        <i/>
        <sz val="9"/>
        <rFont val="Arial"/>
        <family val="2"/>
      </rPr>
      <t xml:space="preserve"> 1.</t>
    </r>
  </si>
  <si>
    <r>
      <t>959a</t>
    </r>
    <r>
      <rPr>
        <i/>
        <vertAlign val="superscript"/>
        <sz val="9"/>
        <rFont val="Arial"/>
        <family val="2"/>
      </rPr>
      <t xml:space="preserve">1 </t>
    </r>
    <r>
      <rPr>
        <i/>
        <sz val="9"/>
        <rFont val="Arial"/>
        <family val="2"/>
      </rPr>
      <t>2.</t>
    </r>
  </si>
  <si>
    <r>
      <t>959a</t>
    </r>
    <r>
      <rPr>
        <i/>
        <vertAlign val="superscript"/>
        <sz val="9"/>
        <rFont val="Arial"/>
        <family val="2"/>
      </rPr>
      <t>2</t>
    </r>
  </si>
  <si>
    <r>
      <t xml:space="preserve">959a </t>
    </r>
    <r>
      <rPr>
        <i/>
        <vertAlign val="superscript"/>
        <sz val="9"/>
        <rFont val="Arial"/>
        <family val="2"/>
      </rPr>
      <t>2</t>
    </r>
    <r>
      <rPr>
        <i/>
        <sz val="9"/>
        <rFont val="Arial"/>
        <family val="2"/>
      </rPr>
      <t xml:space="preserve"> 1.</t>
    </r>
  </si>
  <si>
    <r>
      <t>959a</t>
    </r>
    <r>
      <rPr>
        <i/>
        <vertAlign val="superscript"/>
        <sz val="9"/>
        <rFont val="Arial"/>
        <family val="2"/>
      </rPr>
      <t>2</t>
    </r>
    <r>
      <rPr>
        <i/>
        <sz val="9"/>
        <rFont val="Arial"/>
        <family val="2"/>
      </rPr>
      <t xml:space="preserve"> 2.</t>
    </r>
  </si>
  <si>
    <r>
      <t>959a</t>
    </r>
    <r>
      <rPr>
        <i/>
        <vertAlign val="superscript"/>
        <sz val="9"/>
        <rFont val="Arial"/>
        <family val="2"/>
      </rPr>
      <t>2</t>
    </r>
    <r>
      <rPr>
        <i/>
        <sz val="9"/>
        <rFont val="Arial"/>
        <family val="2"/>
      </rPr>
      <t xml:space="preserve"> 3.</t>
    </r>
  </si>
  <si>
    <r>
      <t>959b</t>
    </r>
    <r>
      <rPr>
        <i/>
        <vertAlign val="superscript"/>
        <sz val="9"/>
        <rFont val="Arial"/>
        <family val="2"/>
      </rPr>
      <t>2</t>
    </r>
  </si>
  <si>
    <r>
      <t>959b</t>
    </r>
    <r>
      <rPr>
        <i/>
        <vertAlign val="superscript"/>
        <sz val="9"/>
        <rFont val="Arial"/>
        <family val="2"/>
      </rPr>
      <t>3</t>
    </r>
  </si>
  <si>
    <r>
      <t>959b</t>
    </r>
    <r>
      <rPr>
        <i/>
        <vertAlign val="superscript"/>
        <sz val="9"/>
        <rFont val="Arial"/>
        <family val="2"/>
      </rPr>
      <t>4</t>
    </r>
  </si>
  <si>
    <r>
      <t>959c</t>
    </r>
    <r>
      <rPr>
        <i/>
        <vertAlign val="superscript"/>
        <sz val="9"/>
        <rFont val="Arial"/>
        <family val="2"/>
      </rPr>
      <t>1</t>
    </r>
    <r>
      <rPr>
        <i/>
        <sz val="9"/>
        <rFont val="Arial"/>
        <family val="2"/>
      </rPr>
      <t xml:space="preserve"> 1.</t>
    </r>
  </si>
  <si>
    <r>
      <t>959c</t>
    </r>
    <r>
      <rPr>
        <i/>
        <vertAlign val="superscript"/>
        <sz val="9"/>
        <rFont val="Arial"/>
        <family val="2"/>
      </rPr>
      <t>1</t>
    </r>
    <r>
      <rPr>
        <i/>
        <sz val="9"/>
        <rFont val="Arial"/>
        <family val="2"/>
      </rPr>
      <t xml:space="preserve"> 2.</t>
    </r>
  </si>
  <si>
    <r>
      <t>959c</t>
    </r>
    <r>
      <rPr>
        <i/>
        <vertAlign val="superscript"/>
        <sz val="9"/>
        <rFont val="Arial"/>
        <family val="2"/>
      </rPr>
      <t>2</t>
    </r>
    <r>
      <rPr>
        <i/>
        <sz val="9"/>
        <rFont val="Arial"/>
        <family val="2"/>
      </rPr>
      <t xml:space="preserve"> 12.</t>
    </r>
  </si>
  <si>
    <r>
      <t>959c</t>
    </r>
    <r>
      <rPr>
        <i/>
        <vertAlign val="superscript"/>
        <sz val="9"/>
        <rFont val="Arial"/>
        <family val="2"/>
      </rPr>
      <t>2</t>
    </r>
    <r>
      <rPr>
        <i/>
        <sz val="9"/>
        <rFont val="Arial"/>
        <family val="2"/>
      </rPr>
      <t xml:space="preserve"> 3.</t>
    </r>
  </si>
  <si>
    <r>
      <t>959c</t>
    </r>
    <r>
      <rPr>
        <i/>
        <vertAlign val="superscript"/>
        <sz val="9"/>
        <rFont val="Arial"/>
        <family val="2"/>
      </rPr>
      <t>1</t>
    </r>
    <r>
      <rPr>
        <i/>
        <sz val="9"/>
        <rFont val="Arial"/>
        <family val="2"/>
      </rPr>
      <t xml:space="preserve"> 3.</t>
    </r>
  </si>
  <si>
    <r>
      <t>959c</t>
    </r>
    <r>
      <rPr>
        <i/>
        <vertAlign val="superscript"/>
        <sz val="9"/>
        <rFont val="Arial"/>
        <family val="2"/>
      </rPr>
      <t>2</t>
    </r>
    <r>
      <rPr>
        <i/>
        <sz val="9"/>
        <rFont val="Arial"/>
        <family val="2"/>
      </rPr>
      <t xml:space="preserve"> 4.</t>
    </r>
  </si>
  <si>
    <r>
      <t>559c</t>
    </r>
    <r>
      <rPr>
        <i/>
        <vertAlign val="superscript"/>
        <sz val="9"/>
        <rFont val="Arial"/>
        <family val="2"/>
      </rPr>
      <t>2</t>
    </r>
    <r>
      <rPr>
        <i/>
        <sz val="9"/>
        <rFont val="Arial"/>
        <family val="2"/>
      </rPr>
      <t xml:space="preserve"> 5.</t>
    </r>
  </si>
  <si>
    <r>
      <t>959c</t>
    </r>
    <r>
      <rPr>
        <i/>
        <vertAlign val="superscript"/>
        <sz val="9"/>
        <rFont val="Arial"/>
        <family val="2"/>
      </rPr>
      <t>2</t>
    </r>
    <r>
      <rPr>
        <i/>
        <sz val="9"/>
        <rFont val="Arial"/>
        <family val="2"/>
      </rPr>
      <t xml:space="preserve"> 11.</t>
    </r>
  </si>
  <si>
    <r>
      <t>959c</t>
    </r>
    <r>
      <rPr>
        <i/>
        <vertAlign val="superscript"/>
        <sz val="9"/>
        <rFont val="Arial"/>
        <family val="2"/>
      </rPr>
      <t>4</t>
    </r>
  </si>
  <si>
    <r>
      <t>959c</t>
    </r>
    <r>
      <rPr>
        <i/>
        <vertAlign val="superscript"/>
        <sz val="9"/>
        <rFont val="Arial"/>
        <family val="2"/>
      </rPr>
      <t>2</t>
    </r>
    <r>
      <rPr>
        <i/>
        <sz val="9"/>
        <rFont val="Arial"/>
        <family val="2"/>
      </rPr>
      <t xml:space="preserve"> 6.</t>
    </r>
  </si>
  <si>
    <r>
      <t>959c</t>
    </r>
    <r>
      <rPr>
        <i/>
        <vertAlign val="superscript"/>
        <sz val="9"/>
        <rFont val="Arial"/>
        <family val="2"/>
      </rPr>
      <t>2</t>
    </r>
    <r>
      <rPr>
        <i/>
        <sz val="9"/>
        <rFont val="Arial"/>
        <family val="2"/>
      </rPr>
      <t xml:space="preserve"> 10.</t>
    </r>
  </si>
  <si>
    <r>
      <t>959c</t>
    </r>
    <r>
      <rPr>
        <i/>
        <vertAlign val="superscript"/>
        <sz val="9"/>
        <rFont val="Arial"/>
        <family val="2"/>
      </rPr>
      <t>2</t>
    </r>
    <r>
      <rPr>
        <i/>
        <sz val="9"/>
        <rFont val="Arial"/>
        <family val="2"/>
      </rPr>
      <t xml:space="preserve"> 2.</t>
    </r>
  </si>
  <si>
    <r>
      <t>959c</t>
    </r>
    <r>
      <rPr>
        <i/>
        <vertAlign val="superscript"/>
        <sz val="9"/>
        <rFont val="Arial"/>
        <family val="2"/>
      </rPr>
      <t>2</t>
    </r>
    <r>
      <rPr>
        <i/>
        <sz val="9"/>
        <rFont val="Arial"/>
        <family val="2"/>
      </rPr>
      <t xml:space="preserve"> 13.</t>
    </r>
  </si>
  <si>
    <r>
      <t>958d</t>
    </r>
    <r>
      <rPr>
        <i/>
        <vertAlign val="superscript"/>
        <sz val="9"/>
        <rFont val="Arial"/>
        <family val="2"/>
      </rPr>
      <t>3</t>
    </r>
  </si>
  <si>
    <r>
      <t>959c</t>
    </r>
    <r>
      <rPr>
        <i/>
        <vertAlign val="superscript"/>
        <sz val="9"/>
        <rFont val="Arial"/>
        <family val="2"/>
      </rPr>
      <t>2</t>
    </r>
    <r>
      <rPr>
        <i/>
        <sz val="9"/>
        <rFont val="Arial"/>
        <family val="2"/>
      </rPr>
      <t xml:space="preserve"> 14.</t>
    </r>
  </si>
  <si>
    <r>
      <t>959a</t>
    </r>
    <r>
      <rPr>
        <i/>
        <vertAlign val="superscript"/>
        <sz val="9"/>
        <rFont val="Arial"/>
        <family val="2"/>
      </rPr>
      <t>4</t>
    </r>
  </si>
  <si>
    <t>Zuweisung an die Gesetzliche Reserve</t>
  </si>
  <si>
    <t>671</t>
  </si>
  <si>
    <t>671a</t>
  </si>
  <si>
    <r>
      <t>659a</t>
    </r>
    <r>
      <rPr>
        <i/>
        <vertAlign val="superscript"/>
        <sz val="9"/>
        <rFont val="Arial"/>
        <family val="2"/>
      </rPr>
      <t>2</t>
    </r>
  </si>
  <si>
    <t>Firma &amp; Rechtsform, Sitz</t>
  </si>
  <si>
    <t xml:space="preserve">ACHTUNG Änderung für VORLAGE </t>
  </si>
  <si>
    <t>Tochterunternehmung AG, Bern</t>
  </si>
  <si>
    <t>Tochterunternehmen Gmbh, Basel</t>
  </si>
  <si>
    <t>Nicht einbezahltes Aktienkapital</t>
  </si>
  <si>
    <t>Aktienkapital</t>
  </si>
  <si>
    <t>Eigene Aktien</t>
  </si>
  <si>
    <t>VERWENDUNG GEWINNRESERVEN</t>
  </si>
  <si>
    <t>10)</t>
  </si>
  <si>
    <t>Rückstellungen sowie vom Gesetz vorgesehene ähnliche Positionen</t>
  </si>
  <si>
    <t>12)</t>
  </si>
  <si>
    <t>960e</t>
  </si>
  <si>
    <t>14)</t>
  </si>
  <si>
    <t>16)</t>
  </si>
  <si>
    <t>17)</t>
  </si>
  <si>
    <t>18)</t>
  </si>
  <si>
    <t>19)</t>
  </si>
  <si>
    <t>20)</t>
  </si>
  <si>
    <t>21)</t>
  </si>
  <si>
    <t>12.</t>
  </si>
  <si>
    <t>13.</t>
  </si>
  <si>
    <t>Beteiligungsrechte im Eigentum von:</t>
  </si>
  <si>
    <t>Leitungs- und Verwaltungsorganen</t>
  </si>
  <si>
    <t>Übrigen Mitarbeitenden</t>
  </si>
  <si>
    <t>Optionen im Eigentum von:</t>
  </si>
  <si>
    <t>22)</t>
  </si>
  <si>
    <t>23)</t>
  </si>
  <si>
    <t>6) 7)</t>
  </si>
  <si>
    <t>9)</t>
  </si>
  <si>
    <t>11)</t>
  </si>
  <si>
    <t>28)</t>
  </si>
  <si>
    <t>27)</t>
  </si>
  <si>
    <t>29)</t>
  </si>
  <si>
    <t>Garantiekosten</t>
  </si>
  <si>
    <t>Allgemeine Prozesskosten</t>
  </si>
  <si>
    <t>Prozess Patentverletzungsklage</t>
  </si>
  <si>
    <t>Sonstige Rückstellungen</t>
  </si>
  <si>
    <t>Fertigprodukte</t>
  </si>
  <si>
    <t>Rohmaterial</t>
  </si>
  <si>
    <t>Ware in Arbeit</t>
  </si>
  <si>
    <t>Nicht fakturierte Dienstleistungen</t>
  </si>
  <si>
    <t>Betriebsliegenschaft</t>
  </si>
  <si>
    <t>Maschinen und technische Einrichtungen</t>
  </si>
  <si>
    <t>Fahrzeuge</t>
  </si>
  <si>
    <t>EDV-Anlagen</t>
  </si>
  <si>
    <t>Rückstellungen (kurz und langfristig)</t>
  </si>
  <si>
    <t>30)</t>
  </si>
  <si>
    <t>Angaben, Aufschlüsselung und Erläuterungen zu Positionen der Bilanz und 
Erfolgsrechnung</t>
  </si>
  <si>
    <t>Marketing- und Verkaufskosten</t>
  </si>
  <si>
    <t>Raumkosten, Unterhalt, Reparatur, Leasing</t>
  </si>
  <si>
    <t>Versicherungen</t>
  </si>
  <si>
    <t>Allgemeiner Verwaltungsaufwand</t>
  </si>
  <si>
    <t>Anderer Betriebsaufwand</t>
  </si>
  <si>
    <t xml:space="preserve">Die vorliegende Jahresrechnung wurde gemäss den Vorschriften des Schweizer Gesetzes, insbesondere der Artikel über 
die kaufmännische Buchführung und Rechnungslegung des Obligationenrechts (Art. 957 bis 962) erstellt.
Die Rechnungslegung erfordert vom Verwaltungsrat Schätzungen und Beurteilungen, welche die Höhe der ausgewiesenen Vermögenswerte und Verbindlichkeiten sowie Eventualverbindlichkeiten im Zeitpunkt der Bilanzierung, aber auch Aufwendungen und Erträge der Berichtsperiode beeinflussen könnten. Der Verwaltungsrat entscheidet dabei jeweils im eigenen Ermessen über die Ausnutzung der bestehenden gesetzlichen Bewertungs- und Bilanzierungsspielräume. Zum Wohle der Gesellschaft können dabei im Rahmen des Vorsichtsprinzips Abschreibungen, Wertberichtigungen und Rückstellungen über das betriebswirtschaftlich benötigte Ausmass hinaus gebildet werden. </t>
  </si>
  <si>
    <t>9) + 15)</t>
  </si>
  <si>
    <t>Aufwertungsreserven</t>
  </si>
  <si>
    <t>9) + 18)</t>
  </si>
  <si>
    <t>A)</t>
  </si>
  <si>
    <t>B)</t>
  </si>
  <si>
    <t>C)</t>
  </si>
  <si>
    <t>D)</t>
  </si>
  <si>
    <t>E)</t>
  </si>
  <si>
    <t xml:space="preserve">Bei erstmaliger Anwendung der Vorschriften zur Rechnungslegung kann auf die Nennung der Zahlen 
der Vorjahre verzichtet werden. Bei der zweiten Anwendung müssen nur die Zahlen des Vorjahres angegeben werden. Werden Zahlen der vorgängigen Geschäftsjahre genannt, so kann auf die Stetigkeit der Darstellung und die Gliederung verzichtet werden. Im Anhang ist auf diesen Umstand hinzuweisen. </t>
  </si>
  <si>
    <r>
      <t xml:space="preserve">Über-
gangs-
bestim-
mung 
Art.2 </t>
    </r>
    <r>
      <rPr>
        <i/>
        <vertAlign val="superscript"/>
        <sz val="9"/>
        <rFont val="Arial"/>
        <family val="2"/>
      </rPr>
      <t>4</t>
    </r>
  </si>
  <si>
    <t>Freiwillige Gewinnreserven/ (kumulierte Verluste)</t>
  </si>
  <si>
    <t>Büromobiliar</t>
  </si>
  <si>
    <t>Honorar der Revisionsstelle</t>
  </si>
  <si>
    <t>übrige Aktiven mit Kurswerten</t>
  </si>
  <si>
    <t xml:space="preserve">Kurzfristige gehaltene Aktiven mit Börsenkurs </t>
  </si>
  <si>
    <t>übrige Aktiven mit Kurs- oder Marktwerten</t>
  </si>
  <si>
    <r>
      <t xml:space="preserve">Weiter sind folgende in den </t>
    </r>
    <r>
      <rPr>
        <b/>
        <sz val="9"/>
        <rFont val="Arial"/>
        <family val="2"/>
      </rPr>
      <t>Finanzanlagen</t>
    </r>
    <r>
      <rPr>
        <sz val="9"/>
        <rFont val="Arial"/>
        <family val="2"/>
      </rPr>
      <t xml:space="preserve"> enthaltenen Aktiven mit beobachtbaren Kurs- oder Marktwerten zu diesen
bewertet: </t>
    </r>
  </si>
  <si>
    <t>Bürgschaften für von Tochtergesellschaften eingegangene Verpflichtungen</t>
  </si>
  <si>
    <t>14.</t>
  </si>
  <si>
    <t>15.</t>
  </si>
  <si>
    <t xml:space="preserve">Bei Rechnungslegung in einer anderen Währung als Schweizer Franken </t>
  </si>
  <si>
    <t>Verwendete Umrechnungskurse (inklusive Erläuterung)</t>
  </si>
  <si>
    <t>7)+8)</t>
  </si>
  <si>
    <t>13)</t>
  </si>
  <si>
    <t>F)</t>
  </si>
  <si>
    <t>Heilung einer Überschuldung durch Rangrücktritt</t>
  </si>
  <si>
    <t>Präsidentin des Verwaltungsrats</t>
  </si>
  <si>
    <t xml:space="preserve">Betriebsfremder Aufwand </t>
  </si>
  <si>
    <t>- Unternehmen, an denen direkt oder indirekt eine Beteiligung besteht</t>
  </si>
  <si>
    <t>Anzahl eigener Anteile, die das Unternehmen selbst und die Unternehmen an denen 
es beteiligt ist, hält</t>
  </si>
  <si>
    <t xml:space="preserve">Nach dem Bilanzstichtag und bis zur Verabschiedung der Jahresrechnung durch den Verwaltungsrat am 22. Mai 2014 sind keine wesentlichen Ereignisse eingetreten, welche die Aussagefähigkeit der Jahresrechnung 2013 beeinträchtigen könnten bzw. an dieser Stelle offengelegt werden müssten. </t>
  </si>
  <si>
    <t>Kurserfolg auf Finanzanlagen</t>
  </si>
  <si>
    <t>Artikel
(OR)</t>
  </si>
  <si>
    <t>Artikel (OR)
958 2</t>
  </si>
  <si>
    <t>Artikel 
(OR)</t>
  </si>
  <si>
    <t>Die Beteiligungsrechte sind zum inneren Wert per Bilanzstichtag bewertet.</t>
  </si>
  <si>
    <t>961c</t>
  </si>
  <si>
    <t>31)</t>
  </si>
  <si>
    <t>32)</t>
  </si>
  <si>
    <t>9)+19)</t>
  </si>
  <si>
    <t>24)</t>
  </si>
  <si>
    <t>9)+26)</t>
  </si>
  <si>
    <t>33)</t>
  </si>
  <si>
    <t>(davon mit Rangrücktritt: CHF 0 / CHF 0)</t>
  </si>
  <si>
    <t>in % der Bilanzsumme</t>
  </si>
  <si>
    <t>in %</t>
  </si>
  <si>
    <t>25)</t>
  </si>
  <si>
    <t>9)+27)</t>
  </si>
  <si>
    <t>34)</t>
  </si>
  <si>
    <t>In der Berichtsperiode wurde die Gesellschaft mit einer Patentverletzungsklage eines Konkurrenzunternehmens konfrontiert. Die mit dem Fall betrauten Rechtsvertreter der Gesellschaft erachten die Chancen dieser Klage zwar als gering; trotzdem wurde das Maximalrisiko aus dieser Klage inklusiv der zu erwartenden Prozesskosten zurückgestellt und als ausser-ordentlicher Periodenaufwand ausgewiesen. Ansonsten lagen in der Berichts- und Vorperiode keine wesentliche ausserordentliche, einmalige oder periodenfremde Ereignissse vor.</t>
  </si>
  <si>
    <t>Zusätzlich zu den Offenlegungen im Anhang der vorliegenden Muster-Jahresrechnung müssen in gewissen Fällen zusätzliche Offenlegungen gemacht werden:</t>
  </si>
  <si>
    <t>ZUSÄTZLICHE ANGABEN</t>
  </si>
  <si>
    <t>Zwar ist diese Offenlegung gesetzlich nicht speziell vorgeschrieben, unseres Erachtens ist diese jedoch notwendig. Insbesondere für diejenigen kleinen Unternehmen, welche durch Opting-Out von der Revision befreit sind und dieser Tatbestand folglich in keinem Revisionsbericht erfwähnt wird.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</si>
</sst>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 ##"/>
    <numFmt numFmtId="166" formatCode="dd/\ mmmm\ yyyy"/>
    <numFmt numFmtId="167" formatCode="0.0%"/>
  </numFmts>
  <fonts count="39" x14ac:knownFonts="1">
    <font>
      <sz val="11"/>
      <color theme="1"/>
      <name val="Calibri"/>
      <family val="2"/>
      <scheme val="minor"/>
    </font>
    <font>
      <b/>
      <sz val="9"/>
      <color indexed="81"/>
      <name val="Tahoma"/>
      <family val="2"/>
    </font>
    <font>
      <i/>
      <sz val="9"/>
      <name val="Arial"/>
      <family val="2"/>
    </font>
    <font>
      <sz val="9"/>
      <name val="Arial"/>
      <family val="2"/>
    </font>
    <font>
      <b/>
      <sz val="9"/>
      <name val="Arial"/>
      <family val="2"/>
    </font>
    <font>
      <b/>
      <sz val="9"/>
      <color theme="3"/>
      <name val="Arial"/>
      <family val="2"/>
    </font>
    <font>
      <b/>
      <sz val="9"/>
      <color theme="1"/>
      <name val="Arial"/>
      <family val="2"/>
    </font>
    <font>
      <sz val="9"/>
      <color indexed="8"/>
      <name val="Arial"/>
      <family val="2"/>
    </font>
    <font>
      <sz val="9"/>
      <color theme="3"/>
      <name val="Arial"/>
      <family val="2"/>
    </font>
    <font>
      <sz val="9"/>
      <color rgb="FFFF0000"/>
      <name val="Arial"/>
      <family val="2"/>
    </font>
    <font>
      <b/>
      <sz val="8"/>
      <name val="Arial"/>
      <family val="2"/>
    </font>
    <font>
      <sz val="9"/>
      <color indexed="24"/>
      <name val="Arial"/>
      <family val="2"/>
    </font>
    <font>
      <i/>
      <sz val="9"/>
      <color rgb="FFFF0000"/>
      <name val="Arial"/>
      <family val="2"/>
    </font>
    <font>
      <sz val="9"/>
      <color indexed="26"/>
      <name val="Arial"/>
      <family val="2"/>
    </font>
    <font>
      <sz val="9"/>
      <color rgb="FF00B0F0"/>
      <name val="Arial"/>
      <family val="2"/>
    </font>
    <font>
      <sz val="9"/>
      <color theme="1"/>
      <name val="Arial"/>
      <family val="2"/>
    </font>
    <font>
      <b/>
      <sz val="9"/>
      <color rgb="FFFF0000"/>
      <name val="Arial"/>
      <family val="2"/>
    </font>
    <font>
      <b/>
      <i/>
      <sz val="9"/>
      <name val="Arial"/>
      <family val="2"/>
    </font>
    <font>
      <sz val="9"/>
      <color theme="0"/>
      <name val="Arial"/>
      <family val="2"/>
    </font>
    <font>
      <b/>
      <sz val="9"/>
      <color indexed="8"/>
      <name val="Arial"/>
      <family val="2"/>
    </font>
    <font>
      <b/>
      <sz val="9"/>
      <color indexed="24"/>
      <name val="Arial"/>
      <family val="2"/>
    </font>
    <font>
      <sz val="9"/>
      <color indexed="25"/>
      <name val="Arial"/>
      <family val="2"/>
    </font>
    <font>
      <b/>
      <u/>
      <sz val="9"/>
      <name val="Arial"/>
      <family val="2"/>
    </font>
    <font>
      <i/>
      <sz val="9"/>
      <color indexed="8"/>
      <name val="Arial"/>
      <family val="2"/>
    </font>
    <font>
      <b/>
      <i/>
      <sz val="9"/>
      <color indexed="8"/>
      <name val="Arial"/>
      <family val="2"/>
    </font>
    <font>
      <b/>
      <i/>
      <sz val="9"/>
      <color theme="3"/>
      <name val="Arial"/>
      <family val="2"/>
    </font>
    <font>
      <b/>
      <sz val="24"/>
      <color rgb="FF0070C0"/>
      <name val="Arial"/>
      <family val="2"/>
    </font>
    <font>
      <b/>
      <sz val="9"/>
      <color rgb="FF0070C0"/>
      <name val="Arial"/>
      <family val="2"/>
    </font>
    <font>
      <b/>
      <sz val="12"/>
      <color rgb="FF0070C0"/>
      <name val="Arial"/>
      <family val="2"/>
    </font>
    <font>
      <sz val="12"/>
      <name val="Arial"/>
      <family val="2"/>
    </font>
    <font>
      <b/>
      <sz val="12"/>
      <name val="Arial"/>
      <family val="2"/>
    </font>
    <font>
      <sz val="9"/>
      <color rgb="FF0070C0"/>
      <name val="Arial"/>
      <family val="2"/>
    </font>
    <font>
      <b/>
      <i/>
      <sz val="9"/>
      <color rgb="FF0070C0"/>
      <name val="Arial"/>
      <family val="2"/>
    </font>
    <font>
      <b/>
      <sz val="12"/>
      <color theme="1"/>
      <name val="Arial"/>
      <family val="2"/>
    </font>
    <font>
      <sz val="12"/>
      <color rgb="FF0070C0"/>
      <name val="Arial"/>
      <family val="2"/>
    </font>
    <font>
      <b/>
      <u/>
      <sz val="12"/>
      <color rgb="FF0070C0"/>
      <name val="Arial"/>
      <family val="2"/>
    </font>
    <font>
      <b/>
      <sz val="8"/>
      <color rgb="FF0070C0"/>
      <name val="Arial"/>
      <family val="2"/>
    </font>
    <font>
      <i/>
      <vertAlign val="superscript"/>
      <sz val="9"/>
      <name val="Arial"/>
      <family val="2"/>
    </font>
    <font>
      <i/>
      <sz val="9"/>
      <color rgb="FF0070C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top/>
      <bottom style="hair">
        <color indexed="23"/>
      </bottom>
      <diagonal/>
    </border>
    <border>
      <left/>
      <right/>
      <top style="hair">
        <color indexed="23"/>
      </top>
      <bottom style="hair">
        <color indexed="23"/>
      </bottom>
      <diagonal/>
    </border>
    <border>
      <left/>
      <right/>
      <top style="hair">
        <color indexed="23"/>
      </top>
      <bottom style="thin">
        <color indexed="64"/>
      </bottom>
      <diagonal/>
    </border>
    <border>
      <left/>
      <right/>
      <top/>
      <bottom style="medium">
        <color indexed="64"/>
      </bottom>
      <diagonal/>
    </border>
    <border>
      <left/>
      <right/>
      <top/>
      <bottom style="hair">
        <color indexed="64"/>
      </bottom>
      <diagonal/>
    </border>
    <border>
      <left/>
      <right/>
      <top style="hair">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hair">
        <color indexed="23"/>
      </top>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23"/>
      </bottom>
      <diagonal/>
    </border>
    <border>
      <left/>
      <right/>
      <top style="thin">
        <color indexed="64"/>
      </top>
      <bottom style="hair">
        <color indexed="23"/>
      </bottom>
      <diagonal/>
    </border>
    <border>
      <left/>
      <right/>
      <top style="hair">
        <color indexed="23"/>
      </top>
      <bottom style="thin">
        <color indexed="23"/>
      </bottom>
      <diagonal/>
    </border>
    <border>
      <left/>
      <right/>
      <top style="medium">
        <color indexed="64"/>
      </top>
      <bottom style="hair">
        <color indexed="64"/>
      </bottom>
      <diagonal/>
    </border>
    <border>
      <left/>
      <right/>
      <top style="hair">
        <color indexed="64"/>
      </top>
      <bottom/>
      <diagonal/>
    </border>
    <border>
      <left/>
      <right/>
      <top/>
      <bottom style="hair">
        <color auto="1"/>
      </bottom>
      <diagonal/>
    </border>
    <border>
      <left/>
      <right/>
      <top/>
      <bottom style="hair">
        <color auto="1"/>
      </bottom>
      <diagonal/>
    </border>
    <border>
      <left/>
      <right/>
      <top/>
      <bottom style="hair">
        <color auto="1"/>
      </bottom>
      <diagonal/>
    </border>
    <border>
      <left/>
      <right/>
      <top style="hair">
        <color auto="1"/>
      </top>
      <bottom style="thin">
        <color auto="1"/>
      </bottom>
      <diagonal/>
    </border>
    <border>
      <left/>
      <right/>
      <top style="hair">
        <color indexed="23"/>
      </top>
      <bottom style="hair">
        <color indexed="23"/>
      </bottom>
      <diagonal/>
    </border>
  </borders>
  <cellStyleXfs count="1">
    <xf numFmtId="0" fontId="0" fillId="0" borderId="0"/>
  </cellStyleXfs>
  <cellXfs count="563">
    <xf numFmtId="0" fontId="0" fillId="0" borderId="0" xfId="0"/>
    <xf numFmtId="0" fontId="2" fillId="4" borderId="0" xfId="0" applyFont="1" applyFill="1" applyAlignment="1">
      <alignment horizontal="center"/>
    </xf>
    <xf numFmtId="0" fontId="2" fillId="2" borderId="0" xfId="0" applyFont="1" applyFill="1" applyAlignment="1">
      <alignment horizontal="center"/>
    </xf>
    <xf numFmtId="0" fontId="3" fillId="0" borderId="0" xfId="0" applyFont="1"/>
    <xf numFmtId="49" fontId="4"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0" fontId="3" fillId="4" borderId="0" xfId="0" applyFont="1" applyFill="1" applyAlignment="1">
      <alignment horizontal="center"/>
    </xf>
    <xf numFmtId="0" fontId="7" fillId="0" borderId="0" xfId="0" applyFont="1"/>
    <xf numFmtId="49" fontId="4" fillId="0" borderId="0" xfId="0" applyNumberFormat="1" applyFont="1" applyFill="1" applyBorder="1" applyAlignment="1">
      <alignment horizontal="left"/>
    </xf>
    <xf numFmtId="49" fontId="8" fillId="0" borderId="0" xfId="0" applyNumberFormat="1" applyFont="1" applyFill="1" applyBorder="1" applyAlignment="1">
      <alignment horizontal="right"/>
    </xf>
    <xf numFmtId="49" fontId="3" fillId="2" borderId="0" xfId="0" applyNumberFormat="1" applyFont="1" applyFill="1" applyBorder="1" applyAlignment="1">
      <alignment horizontal="right"/>
    </xf>
    <xf numFmtId="0" fontId="2" fillId="4" borderId="0" xfId="0" quotePrefix="1" applyFont="1" applyFill="1" applyAlignment="1">
      <alignment horizontal="center"/>
    </xf>
    <xf numFmtId="0" fontId="2" fillId="2" borderId="0" xfId="0" quotePrefix="1" applyFont="1" applyFill="1" applyAlignment="1">
      <alignment horizontal="center"/>
    </xf>
    <xf numFmtId="0" fontId="9" fillId="4" borderId="0" xfId="0" applyFont="1" applyFill="1" applyAlignment="1">
      <alignment horizontal="center"/>
    </xf>
    <xf numFmtId="3" fontId="7" fillId="0" borderId="0" xfId="0" applyNumberFormat="1" applyFont="1"/>
    <xf numFmtId="0" fontId="9" fillId="0" borderId="0" xfId="0" applyFont="1"/>
    <xf numFmtId="1" fontId="3" fillId="0" borderId="0" xfId="0" applyNumberFormat="1" applyFont="1" applyFill="1" applyBorder="1" applyAlignment="1">
      <alignment horizontal="left"/>
    </xf>
    <xf numFmtId="0" fontId="8" fillId="0" borderId="0" xfId="0" applyFont="1" applyFill="1"/>
    <xf numFmtId="0" fontId="3" fillId="2" borderId="0" xfId="0" applyFont="1" applyFill="1"/>
    <xf numFmtId="49" fontId="4" fillId="2" borderId="0" xfId="0" applyNumberFormat="1" applyFont="1" applyFill="1" applyBorder="1" applyAlignment="1">
      <alignment horizontal="right"/>
    </xf>
    <xf numFmtId="49" fontId="3" fillId="0" borderId="0" xfId="0" applyNumberFormat="1" applyFont="1" applyFill="1" applyBorder="1" applyAlignment="1">
      <alignment horizontal="left"/>
    </xf>
    <xf numFmtId="49" fontId="4" fillId="0" borderId="0" xfId="0" applyNumberFormat="1" applyFont="1" applyFill="1" applyBorder="1" applyAlignment="1">
      <alignment horizontal="left" wrapText="1"/>
    </xf>
    <xf numFmtId="1" fontId="3" fillId="2" borderId="0" xfId="0" applyNumberFormat="1" applyFont="1" applyFill="1" applyBorder="1" applyAlignment="1">
      <alignment horizontal="left"/>
    </xf>
    <xf numFmtId="0" fontId="2" fillId="4" borderId="0" xfId="0" applyFont="1" applyFill="1" applyBorder="1" applyAlignment="1">
      <alignment horizontal="center"/>
    </xf>
    <xf numFmtId="0" fontId="2" fillId="2" borderId="0" xfId="0" applyFont="1" applyFill="1" applyBorder="1" applyAlignment="1">
      <alignment horizontal="center"/>
    </xf>
    <xf numFmtId="0" fontId="3" fillId="4" borderId="0" xfId="0" applyFont="1" applyFill="1" applyBorder="1" applyAlignment="1">
      <alignment horizontal="center"/>
    </xf>
    <xf numFmtId="0" fontId="7" fillId="0" borderId="0" xfId="0" applyFont="1" applyBorder="1"/>
    <xf numFmtId="1" fontId="5" fillId="2" borderId="0" xfId="0" applyNumberFormat="1" applyFont="1" applyFill="1" applyBorder="1" applyAlignment="1">
      <alignment horizontal="right" vertical="top"/>
    </xf>
    <xf numFmtId="1" fontId="4" fillId="2" borderId="0" xfId="0" applyNumberFormat="1" applyFont="1" applyFill="1" applyBorder="1" applyAlignment="1">
      <alignment vertical="top"/>
    </xf>
    <xf numFmtId="3" fontId="5" fillId="2" borderId="0" xfId="0" applyNumberFormat="1" applyFont="1" applyFill="1" applyBorder="1" applyAlignment="1">
      <alignment horizontal="right" wrapText="1"/>
    </xf>
    <xf numFmtId="1" fontId="4" fillId="2" borderId="1" xfId="0" applyNumberFormat="1" applyFont="1" applyFill="1" applyBorder="1" applyAlignment="1">
      <alignment horizontal="right" wrapText="1"/>
    </xf>
    <xf numFmtId="3" fontId="3" fillId="2" borderId="2" xfId="0" applyNumberFormat="1" applyFont="1" applyFill="1" applyBorder="1" applyAlignment="1">
      <alignment horizontal="right" wrapText="1"/>
    </xf>
    <xf numFmtId="3" fontId="3" fillId="2" borderId="2" xfId="0" applyNumberFormat="1" applyFont="1" applyFill="1" applyBorder="1" applyAlignment="1">
      <alignment wrapText="1"/>
    </xf>
    <xf numFmtId="3" fontId="3" fillId="2" borderId="4" xfId="0" applyNumberFormat="1" applyFont="1" applyFill="1" applyBorder="1" applyAlignment="1">
      <alignment horizontal="right" wrapText="1"/>
    </xf>
    <xf numFmtId="3" fontId="3" fillId="2" borderId="4" xfId="0" applyNumberFormat="1" applyFont="1" applyFill="1" applyBorder="1" applyAlignment="1">
      <alignment wrapText="1"/>
    </xf>
    <xf numFmtId="0" fontId="7" fillId="5" borderId="0" xfId="0" applyFont="1" applyFill="1"/>
    <xf numFmtId="49" fontId="8" fillId="0" borderId="0" xfId="0" applyNumberFormat="1" applyFont="1" applyFill="1" applyBorder="1" applyAlignment="1">
      <alignment horizontal="left"/>
    </xf>
    <xf numFmtId="49" fontId="11" fillId="0" borderId="0" xfId="0" applyNumberFormat="1" applyFont="1" applyFill="1" applyBorder="1" applyAlignment="1">
      <alignment horizontal="right"/>
    </xf>
    <xf numFmtId="49" fontId="3" fillId="0" borderId="0" xfId="0" applyNumberFormat="1" applyFont="1" applyFill="1" applyBorder="1" applyAlignment="1">
      <alignment horizontal="right"/>
    </xf>
    <xf numFmtId="0" fontId="3" fillId="0" borderId="1" xfId="0" applyFont="1" applyBorder="1"/>
    <xf numFmtId="49" fontId="4" fillId="0" borderId="1" xfId="0" applyNumberFormat="1" applyFont="1" applyFill="1" applyBorder="1" applyAlignment="1">
      <alignment horizontal="right"/>
    </xf>
    <xf numFmtId="0" fontId="2" fillId="5" borderId="0" xfId="0" applyFont="1" applyFill="1" applyAlignment="1">
      <alignment horizontal="center"/>
    </xf>
    <xf numFmtId="2" fontId="3" fillId="0" borderId="12" xfId="0" applyNumberFormat="1" applyFont="1" applyFill="1" applyBorder="1" applyAlignment="1">
      <alignment horizontal="right"/>
    </xf>
    <xf numFmtId="3" fontId="4" fillId="2" borderId="12" xfId="0" applyNumberFormat="1" applyFont="1" applyFill="1" applyBorder="1" applyAlignment="1">
      <alignment horizontal="right"/>
    </xf>
    <xf numFmtId="0" fontId="3" fillId="5" borderId="0" xfId="0" applyFont="1" applyFill="1" applyAlignment="1">
      <alignment horizontal="center"/>
    </xf>
    <xf numFmtId="49" fontId="3" fillId="0" borderId="13" xfId="0" applyNumberFormat="1" applyFont="1" applyFill="1" applyBorder="1" applyAlignment="1">
      <alignment horizontal="left"/>
    </xf>
    <xf numFmtId="165" fontId="3" fillId="0" borderId="13" xfId="0" applyNumberFormat="1" applyFont="1" applyFill="1" applyBorder="1" applyAlignment="1">
      <alignment horizontal="right"/>
    </xf>
    <xf numFmtId="3" fontId="3" fillId="2" borderId="13" xfId="0" applyNumberFormat="1" applyFont="1" applyFill="1" applyBorder="1" applyAlignment="1">
      <alignment horizontal="right"/>
    </xf>
    <xf numFmtId="1" fontId="3" fillId="0" borderId="13" xfId="0" applyNumberFormat="1" applyFont="1" applyFill="1" applyBorder="1" applyAlignment="1">
      <alignment horizontal="right"/>
    </xf>
    <xf numFmtId="49" fontId="3" fillId="0" borderId="6" xfId="0" applyNumberFormat="1" applyFont="1" applyFill="1" applyBorder="1" applyAlignment="1">
      <alignment horizontal="left"/>
    </xf>
    <xf numFmtId="49" fontId="3" fillId="0" borderId="6" xfId="0" applyNumberFormat="1" applyFont="1" applyFill="1" applyBorder="1" applyAlignment="1">
      <alignment horizontal="right"/>
    </xf>
    <xf numFmtId="3" fontId="3" fillId="2" borderId="6" xfId="0" applyNumberFormat="1" applyFont="1" applyFill="1" applyBorder="1" applyAlignment="1">
      <alignment horizontal="right"/>
    </xf>
    <xf numFmtId="1" fontId="3" fillId="0" borderId="7" xfId="0" applyNumberFormat="1" applyFont="1" applyFill="1" applyBorder="1" applyAlignment="1">
      <alignment horizontal="right"/>
    </xf>
    <xf numFmtId="3" fontId="3" fillId="0" borderId="7" xfId="0" applyNumberFormat="1" applyFont="1" applyFill="1" applyBorder="1" applyAlignment="1">
      <alignment horizontal="right"/>
    </xf>
    <xf numFmtId="49" fontId="3" fillId="0" borderId="9" xfId="0" applyNumberFormat="1" applyFont="1" applyFill="1" applyBorder="1" applyAlignment="1">
      <alignment horizontal="right"/>
    </xf>
    <xf numFmtId="3" fontId="4" fillId="0" borderId="9" xfId="0" applyNumberFormat="1" applyFont="1" applyFill="1" applyBorder="1" applyAlignment="1">
      <alignment horizontal="right"/>
    </xf>
    <xf numFmtId="3" fontId="4" fillId="0" borderId="0" xfId="0" applyNumberFormat="1" applyFont="1" applyFill="1" applyBorder="1" applyAlignment="1">
      <alignment horizontal="right"/>
    </xf>
    <xf numFmtId="3" fontId="3" fillId="0" borderId="13" xfId="0" applyNumberFormat="1" applyFont="1" applyFill="1" applyBorder="1" applyAlignment="1">
      <alignment horizontal="right"/>
    </xf>
    <xf numFmtId="49" fontId="3" fillId="0" borderId="7" xfId="0" applyNumberFormat="1" applyFont="1" applyFill="1" applyBorder="1" applyAlignment="1">
      <alignment horizontal="left"/>
    </xf>
    <xf numFmtId="49" fontId="4" fillId="0" borderId="8" xfId="0" applyNumberFormat="1" applyFont="1" applyFill="1" applyBorder="1" applyAlignment="1">
      <alignment horizontal="left"/>
    </xf>
    <xf numFmtId="49" fontId="3" fillId="0" borderId="8" xfId="0" applyNumberFormat="1" applyFont="1" applyFill="1" applyBorder="1" applyAlignment="1">
      <alignment horizontal="right"/>
    </xf>
    <xf numFmtId="3" fontId="4" fillId="0" borderId="8" xfId="0" applyNumberFormat="1" applyFont="1" applyFill="1" applyBorder="1" applyAlignment="1">
      <alignment horizontal="right"/>
    </xf>
    <xf numFmtId="165" fontId="3" fillId="0" borderId="6" xfId="0" applyNumberFormat="1" applyFont="1" applyFill="1" applyBorder="1" applyAlignment="1">
      <alignment horizontal="right"/>
    </xf>
    <xf numFmtId="3" fontId="3" fillId="0" borderId="6" xfId="0" applyNumberFormat="1" applyFont="1" applyFill="1" applyBorder="1" applyAlignment="1">
      <alignment horizontal="right"/>
    </xf>
    <xf numFmtId="49" fontId="3" fillId="2" borderId="13" xfId="0" applyNumberFormat="1" applyFont="1" applyFill="1" applyBorder="1" applyAlignment="1">
      <alignment horizontal="left"/>
    </xf>
    <xf numFmtId="49" fontId="3" fillId="0" borderId="13" xfId="0" applyNumberFormat="1" applyFont="1" applyFill="1" applyBorder="1" applyAlignment="1">
      <alignment horizontal="right"/>
    </xf>
    <xf numFmtId="49" fontId="3" fillId="2" borderId="14" xfId="0" applyNumberFormat="1" applyFont="1" applyFill="1" applyBorder="1" applyAlignment="1">
      <alignment horizontal="left"/>
    </xf>
    <xf numFmtId="1" fontId="3" fillId="0" borderId="14" xfId="0" applyNumberFormat="1" applyFont="1" applyFill="1" applyBorder="1" applyAlignment="1">
      <alignment horizontal="right"/>
    </xf>
    <xf numFmtId="3" fontId="3" fillId="0" borderId="14" xfId="0" applyNumberFormat="1" applyFont="1" applyFill="1" applyBorder="1" applyAlignment="1">
      <alignment horizontal="right"/>
    </xf>
    <xf numFmtId="49" fontId="3" fillId="2" borderId="5" xfId="0" applyNumberFormat="1" applyFont="1" applyFill="1" applyBorder="1" applyAlignment="1">
      <alignment horizontal="right"/>
    </xf>
    <xf numFmtId="3" fontId="5" fillId="3" borderId="5" xfId="0" applyNumberFormat="1" applyFont="1" applyFill="1" applyBorder="1" applyAlignment="1">
      <alignment horizontal="right"/>
    </xf>
    <xf numFmtId="3" fontId="4" fillId="2" borderId="5" xfId="0" applyNumberFormat="1" applyFont="1" applyFill="1" applyBorder="1" applyAlignment="1">
      <alignment horizontal="right"/>
    </xf>
    <xf numFmtId="0" fontId="12" fillId="5" borderId="0" xfId="0" applyFont="1" applyFill="1" applyAlignment="1">
      <alignment horizontal="center"/>
    </xf>
    <xf numFmtId="3" fontId="8" fillId="3" borderId="0" xfId="0" applyNumberFormat="1" applyFont="1" applyFill="1" applyBorder="1" applyAlignment="1">
      <alignment horizontal="right"/>
    </xf>
    <xf numFmtId="3" fontId="3" fillId="0" borderId="0" xfId="0" applyNumberFormat="1" applyFont="1" applyFill="1" applyBorder="1" applyAlignment="1">
      <alignment horizontal="right"/>
    </xf>
    <xf numFmtId="1" fontId="3" fillId="0" borderId="9" xfId="0" applyNumberFormat="1" applyFont="1" applyFill="1" applyBorder="1" applyAlignment="1">
      <alignment horizontal="right"/>
    </xf>
    <xf numFmtId="0" fontId="9" fillId="5" borderId="0" xfId="0" applyFont="1" applyFill="1" applyAlignment="1">
      <alignment horizontal="center"/>
    </xf>
    <xf numFmtId="1" fontId="3" fillId="0" borderId="8" xfId="0" applyNumberFormat="1" applyFont="1" applyFill="1" applyBorder="1" applyAlignment="1">
      <alignment horizontal="right"/>
    </xf>
    <xf numFmtId="0" fontId="8" fillId="0" borderId="0" xfId="0" applyFont="1"/>
    <xf numFmtId="49" fontId="3" fillId="0" borderId="1" xfId="0" applyNumberFormat="1" applyFont="1" applyFill="1" applyBorder="1" applyAlignment="1">
      <alignment horizontal="right"/>
    </xf>
    <xf numFmtId="49" fontId="13" fillId="0" borderId="0" xfId="0" applyNumberFormat="1" applyFont="1" applyFill="1" applyBorder="1" applyAlignment="1">
      <alignment horizontal="left"/>
    </xf>
    <xf numFmtId="49" fontId="3" fillId="0" borderId="2" xfId="0" applyNumberFormat="1" applyFont="1" applyFill="1" applyBorder="1" applyAlignment="1">
      <alignment horizontal="left"/>
    </xf>
    <xf numFmtId="1" fontId="3" fillId="0" borderId="2" xfId="0" applyNumberFormat="1" applyFont="1" applyFill="1" applyBorder="1" applyAlignment="1">
      <alignment horizontal="right"/>
    </xf>
    <xf numFmtId="3" fontId="8" fillId="3" borderId="2" xfId="0" applyNumberFormat="1" applyFont="1" applyFill="1" applyBorder="1" applyAlignment="1">
      <alignment horizontal="right"/>
    </xf>
    <xf numFmtId="3" fontId="3" fillId="0" borderId="2" xfId="0" applyNumberFormat="1" applyFont="1" applyFill="1" applyBorder="1" applyAlignment="1"/>
    <xf numFmtId="49" fontId="3" fillId="0" borderId="3" xfId="0" applyNumberFormat="1" applyFont="1" applyFill="1" applyBorder="1" applyAlignment="1">
      <alignment horizontal="left" wrapText="1"/>
    </xf>
    <xf numFmtId="1" fontId="3" fillId="0" borderId="3" xfId="0" applyNumberFormat="1" applyFont="1" applyFill="1" applyBorder="1" applyAlignment="1">
      <alignment horizontal="right"/>
    </xf>
    <xf numFmtId="3" fontId="8" fillId="3" borderId="3" xfId="0" applyNumberFormat="1" applyFont="1" applyFill="1" applyBorder="1" applyAlignment="1">
      <alignment horizontal="right"/>
    </xf>
    <xf numFmtId="3" fontId="3" fillId="2" borderId="3" xfId="0" applyNumberFormat="1" applyFont="1" applyFill="1" applyBorder="1" applyAlignment="1">
      <alignment horizontal="right"/>
    </xf>
    <xf numFmtId="49" fontId="3" fillId="0" borderId="3" xfId="0" applyNumberFormat="1" applyFont="1" applyFill="1" applyBorder="1" applyAlignment="1">
      <alignment horizontal="left"/>
    </xf>
    <xf numFmtId="1" fontId="3" fillId="0" borderId="0" xfId="0" applyNumberFormat="1" applyFont="1" applyFill="1" applyBorder="1" applyAlignment="1">
      <alignment horizontal="right"/>
    </xf>
    <xf numFmtId="3" fontId="3" fillId="2" borderId="0" xfId="0" applyNumberFormat="1" applyFont="1" applyFill="1" applyBorder="1" applyAlignment="1">
      <alignment horizontal="right"/>
    </xf>
    <xf numFmtId="49" fontId="3" fillId="0" borderId="1" xfId="0" applyNumberFormat="1" applyFont="1" applyFill="1" applyBorder="1" applyAlignment="1">
      <alignment horizontal="left"/>
    </xf>
    <xf numFmtId="165" fontId="3" fillId="0" borderId="1" xfId="0" applyNumberFormat="1" applyFont="1" applyFill="1" applyBorder="1" applyAlignment="1">
      <alignment horizontal="right"/>
    </xf>
    <xf numFmtId="3" fontId="8" fillId="3" borderId="1" xfId="0" applyNumberFormat="1" applyFont="1" applyFill="1" applyBorder="1" applyAlignment="1">
      <alignment horizontal="right"/>
    </xf>
    <xf numFmtId="3" fontId="3" fillId="0" borderId="1" xfId="0" applyNumberFormat="1" applyFont="1" applyFill="1" applyBorder="1" applyAlignment="1"/>
    <xf numFmtId="49" fontId="3" fillId="0" borderId="11" xfId="0" applyNumberFormat="1" applyFont="1" applyFill="1" applyBorder="1" applyAlignment="1">
      <alignment horizontal="left"/>
    </xf>
    <xf numFmtId="165" fontId="3" fillId="0" borderId="11" xfId="0" applyNumberFormat="1" applyFont="1" applyFill="1" applyBorder="1" applyAlignment="1">
      <alignment horizontal="right"/>
    </xf>
    <xf numFmtId="3" fontId="8" fillId="3" borderId="11" xfId="0" applyNumberFormat="1" applyFont="1" applyFill="1" applyBorder="1" applyAlignment="1">
      <alignment horizontal="right"/>
    </xf>
    <xf numFmtId="3" fontId="3" fillId="0" borderId="11" xfId="0" applyNumberFormat="1" applyFont="1" applyFill="1" applyBorder="1" applyAlignment="1"/>
    <xf numFmtId="49" fontId="4" fillId="0" borderId="5" xfId="0" applyNumberFormat="1" applyFont="1" applyFill="1" applyBorder="1" applyAlignment="1">
      <alignment horizontal="left"/>
    </xf>
    <xf numFmtId="1" fontId="3" fillId="0" borderId="5" xfId="0" applyNumberFormat="1" applyFont="1" applyFill="1" applyBorder="1" applyAlignment="1">
      <alignment horizontal="right"/>
    </xf>
    <xf numFmtId="3" fontId="4" fillId="0" borderId="5" xfId="0" applyNumberFormat="1" applyFont="1" applyFill="1" applyBorder="1" applyAlignment="1"/>
    <xf numFmtId="0" fontId="4" fillId="0" borderId="0" xfId="0" applyNumberFormat="1" applyFont="1" applyFill="1" applyBorder="1" applyAlignment="1"/>
    <xf numFmtId="3" fontId="3" fillId="0" borderId="0" xfId="0" applyNumberFormat="1" applyFont="1" applyFill="1" applyBorder="1" applyAlignment="1"/>
    <xf numFmtId="0" fontId="14" fillId="4" borderId="0" xfId="0" applyFont="1" applyFill="1" applyAlignment="1">
      <alignment horizontal="center"/>
    </xf>
    <xf numFmtId="1" fontId="3" fillId="0" borderId="1" xfId="0" applyNumberFormat="1" applyFont="1" applyFill="1" applyBorder="1" applyAlignment="1">
      <alignment horizontal="right"/>
    </xf>
    <xf numFmtId="0" fontId="7" fillId="2" borderId="0" xfId="0" applyFont="1" applyFill="1"/>
    <xf numFmtId="49" fontId="4" fillId="0" borderId="11" xfId="0" applyNumberFormat="1" applyFont="1" applyFill="1" applyBorder="1" applyAlignment="1">
      <alignment horizontal="left"/>
    </xf>
    <xf numFmtId="1" fontId="3" fillId="0" borderId="11" xfId="0" applyNumberFormat="1" applyFont="1" applyFill="1" applyBorder="1" applyAlignment="1">
      <alignment horizontal="right"/>
    </xf>
    <xf numFmtId="3" fontId="4" fillId="0" borderId="11" xfId="0" applyNumberFormat="1" applyFont="1" applyFill="1" applyBorder="1" applyAlignment="1"/>
    <xf numFmtId="3" fontId="4" fillId="0" borderId="0" xfId="0" applyNumberFormat="1" applyFont="1" applyFill="1" applyBorder="1" applyAlignment="1"/>
    <xf numFmtId="49" fontId="3" fillId="0" borderId="4" xfId="0" applyNumberFormat="1" applyFont="1" applyFill="1" applyBorder="1" applyAlignment="1">
      <alignment horizontal="left"/>
    </xf>
    <xf numFmtId="3" fontId="3" fillId="0" borderId="4" xfId="0" applyNumberFormat="1" applyFont="1" applyFill="1" applyBorder="1" applyAlignment="1"/>
    <xf numFmtId="3" fontId="4" fillId="0" borderId="9" xfId="0" applyNumberFormat="1" applyFont="1" applyFill="1" applyBorder="1" applyAlignment="1"/>
    <xf numFmtId="165" fontId="3" fillId="0" borderId="0" xfId="0" applyNumberFormat="1" applyFont="1" applyFill="1" applyBorder="1" applyAlignment="1">
      <alignment horizontal="right"/>
    </xf>
    <xf numFmtId="49" fontId="3" fillId="0" borderId="17" xfId="0" applyNumberFormat="1" applyFont="1" applyFill="1" applyBorder="1" applyAlignment="1">
      <alignment horizontal="left"/>
    </xf>
    <xf numFmtId="1" fontId="3" fillId="0" borderId="17" xfId="0" applyNumberFormat="1" applyFont="1" applyFill="1" applyBorder="1" applyAlignment="1">
      <alignment horizontal="right"/>
    </xf>
    <xf numFmtId="3" fontId="3" fillId="0" borderId="17" xfId="0" applyNumberFormat="1" applyFont="1" applyFill="1" applyBorder="1" applyAlignment="1"/>
    <xf numFmtId="3" fontId="3" fillId="0" borderId="7" xfId="0" applyNumberFormat="1" applyFont="1" applyFill="1" applyBorder="1" applyAlignment="1"/>
    <xf numFmtId="49" fontId="3" fillId="0" borderId="9" xfId="0" applyNumberFormat="1" applyFont="1" applyFill="1" applyBorder="1" applyAlignment="1">
      <alignment horizontal="left"/>
    </xf>
    <xf numFmtId="49" fontId="3" fillId="0" borderId="8" xfId="0" applyNumberFormat="1" applyFont="1" applyFill="1" applyBorder="1" applyAlignment="1">
      <alignment horizontal="left"/>
    </xf>
    <xf numFmtId="3" fontId="4" fillId="0" borderId="8" xfId="0" applyNumberFormat="1" applyFont="1" applyFill="1" applyBorder="1" applyAlignment="1"/>
    <xf numFmtId="3" fontId="3" fillId="2" borderId="2" xfId="0" applyNumberFormat="1" applyFont="1" applyFill="1" applyBorder="1" applyAlignment="1">
      <alignment horizontal="right"/>
    </xf>
    <xf numFmtId="0" fontId="2" fillId="0" borderId="0" xfId="0" applyFont="1" applyAlignment="1">
      <alignment horizontal="center"/>
    </xf>
    <xf numFmtId="0" fontId="3" fillId="0" borderId="0" xfId="0" applyFont="1" applyAlignment="1">
      <alignment horizontal="center"/>
    </xf>
    <xf numFmtId="0" fontId="6" fillId="0" borderId="0" xfId="0" applyFont="1"/>
    <xf numFmtId="0" fontId="15" fillId="0" borderId="0" xfId="0" applyFont="1"/>
    <xf numFmtId="0" fontId="16" fillId="0" borderId="0" xfId="0" applyFont="1"/>
    <xf numFmtId="14" fontId="15" fillId="0" borderId="0" xfId="0" applyNumberFormat="1" applyFont="1"/>
    <xf numFmtId="0" fontId="7" fillId="4" borderId="0" xfId="0" applyFont="1" applyFill="1"/>
    <xf numFmtId="0" fontId="8" fillId="4" borderId="0" xfId="0" applyFont="1" applyFill="1"/>
    <xf numFmtId="0" fontId="3" fillId="4" borderId="0" xfId="0" applyFont="1" applyFill="1"/>
    <xf numFmtId="0" fontId="4" fillId="4" borderId="0" xfId="0" applyFont="1" applyFill="1" applyAlignment="1">
      <alignment horizontal="center" vertical="top"/>
    </xf>
    <xf numFmtId="0" fontId="8" fillId="0" borderId="1" xfId="0" applyFont="1" applyBorder="1" applyAlignment="1">
      <alignment horizontal="right"/>
    </xf>
    <xf numFmtId="0" fontId="17" fillId="4" borderId="0" xfId="0" applyFont="1" applyFill="1" applyAlignment="1">
      <alignment horizontal="center" vertical="top" wrapText="1"/>
    </xf>
    <xf numFmtId="0" fontId="4" fillId="0" borderId="0" xfId="0" applyFont="1" applyBorder="1"/>
    <xf numFmtId="0" fontId="17" fillId="4" borderId="0" xfId="0" applyFont="1" applyFill="1" applyAlignment="1">
      <alignment horizontal="center"/>
    </xf>
    <xf numFmtId="0" fontId="17" fillId="2" borderId="0" xfId="0" applyFont="1" applyFill="1" applyAlignment="1">
      <alignment horizontal="center"/>
    </xf>
    <xf numFmtId="1" fontId="3" fillId="0" borderId="4" xfId="0" applyNumberFormat="1" applyFont="1" applyFill="1" applyBorder="1" applyAlignment="1">
      <alignment horizontal="right"/>
    </xf>
    <xf numFmtId="3" fontId="3" fillId="2" borderId="4" xfId="0" applyNumberFormat="1" applyFont="1" applyFill="1" applyBorder="1" applyAlignment="1">
      <alignment horizontal="right"/>
    </xf>
    <xf numFmtId="49" fontId="3" fillId="0" borderId="5" xfId="0" applyNumberFormat="1" applyFont="1" applyFill="1" applyBorder="1" applyAlignment="1">
      <alignment horizontal="left"/>
    </xf>
    <xf numFmtId="3" fontId="4" fillId="2" borderId="0" xfId="0" applyNumberFormat="1" applyFont="1" applyFill="1" applyBorder="1" applyAlignment="1">
      <alignment horizontal="right"/>
    </xf>
    <xf numFmtId="1" fontId="3" fillId="0" borderId="6" xfId="0" applyNumberFormat="1" applyFont="1" applyFill="1" applyBorder="1" applyAlignment="1">
      <alignment horizontal="right"/>
    </xf>
    <xf numFmtId="3" fontId="3" fillId="2" borderId="7"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9" xfId="0" applyNumberFormat="1" applyFont="1" applyFill="1" applyBorder="1" applyAlignment="1">
      <alignment horizontal="right"/>
    </xf>
    <xf numFmtId="49" fontId="4" fillId="0" borderId="0" xfId="0" applyNumberFormat="1" applyFont="1" applyFill="1" applyBorder="1" applyAlignment="1"/>
    <xf numFmtId="0" fontId="3" fillId="0" borderId="0" xfId="0" applyFont="1" applyFill="1"/>
    <xf numFmtId="49" fontId="3" fillId="0" borderId="5" xfId="0" applyNumberFormat="1" applyFont="1" applyFill="1" applyBorder="1" applyAlignment="1">
      <alignment horizontal="right"/>
    </xf>
    <xf numFmtId="49" fontId="3" fillId="0" borderId="10" xfId="0" applyNumberFormat="1" applyFont="1" applyFill="1" applyBorder="1" applyAlignment="1">
      <alignment horizontal="left"/>
    </xf>
    <xf numFmtId="3" fontId="3" fillId="2" borderId="10" xfId="0" applyNumberFormat="1" applyFont="1" applyFill="1" applyBorder="1" applyAlignment="1">
      <alignment horizontal="right"/>
    </xf>
    <xf numFmtId="0" fontId="3" fillId="0" borderId="4" xfId="0" applyFont="1" applyFill="1" applyBorder="1"/>
    <xf numFmtId="3" fontId="8" fillId="0" borderId="0" xfId="0" applyNumberFormat="1" applyFont="1"/>
    <xf numFmtId="0" fontId="18" fillId="0" borderId="0" xfId="0" applyFont="1"/>
    <xf numFmtId="0" fontId="7" fillId="5" borderId="0" xfId="0" applyFont="1" applyFill="1" applyAlignment="1">
      <alignment horizontal="center"/>
    </xf>
    <xf numFmtId="0" fontId="19" fillId="5" borderId="0" xfId="0" applyFont="1" applyFill="1" applyAlignment="1">
      <alignment horizontal="right" vertical="top"/>
    </xf>
    <xf numFmtId="0" fontId="7" fillId="5" borderId="0" xfId="0" applyFont="1" applyFill="1" applyAlignment="1">
      <alignment vertical="top"/>
    </xf>
    <xf numFmtId="0" fontId="4" fillId="2" borderId="0" xfId="0" applyFont="1" applyFill="1" applyAlignment="1">
      <alignment vertical="top"/>
    </xf>
    <xf numFmtId="0" fontId="3" fillId="0" borderId="1" xfId="0" applyFont="1" applyBorder="1" applyAlignment="1">
      <alignment horizontal="right"/>
    </xf>
    <xf numFmtId="0" fontId="4" fillId="5" borderId="0" xfId="0" applyFont="1" applyFill="1" applyAlignment="1">
      <alignment horizontal="center" wrapText="1"/>
    </xf>
    <xf numFmtId="0" fontId="4" fillId="5" borderId="0" xfId="0" applyFont="1" applyFill="1" applyAlignment="1">
      <alignment horizontal="center"/>
    </xf>
    <xf numFmtId="49" fontId="20" fillId="0" borderId="0" xfId="0" applyNumberFormat="1" applyFont="1" applyFill="1" applyBorder="1" applyAlignment="1">
      <alignment horizontal="left" vertical="top"/>
    </xf>
    <xf numFmtId="0" fontId="15" fillId="0" borderId="0" xfId="0" applyFont="1" applyAlignment="1">
      <alignment horizontal="right" vertical="top"/>
    </xf>
    <xf numFmtId="0" fontId="7" fillId="0" borderId="0" xfId="0" applyFont="1" applyAlignment="1">
      <alignment vertical="top"/>
    </xf>
    <xf numFmtId="0" fontId="4" fillId="2" borderId="0" xfId="0" quotePrefix="1" applyFont="1" applyFill="1" applyAlignment="1">
      <alignment vertical="top"/>
    </xf>
    <xf numFmtId="49" fontId="4" fillId="0" borderId="0" xfId="0" applyNumberFormat="1" applyFont="1" applyFill="1" applyBorder="1" applyAlignment="1">
      <alignment horizontal="left" vertical="top"/>
    </xf>
    <xf numFmtId="49" fontId="3" fillId="0" borderId="0" xfId="0" applyNumberFormat="1" applyFont="1" applyFill="1" applyBorder="1" applyAlignment="1">
      <alignment horizontal="left" vertical="top"/>
    </xf>
    <xf numFmtId="49" fontId="21" fillId="0" borderId="0" xfId="0" applyNumberFormat="1" applyFont="1" applyFill="1" applyBorder="1" applyAlignment="1">
      <alignment horizontal="left" vertical="top"/>
    </xf>
    <xf numFmtId="49" fontId="3" fillId="0" borderId="0" xfId="0" applyNumberFormat="1" applyFont="1" applyFill="1" applyBorder="1" applyAlignment="1">
      <alignment horizontal="right" vertical="top"/>
    </xf>
    <xf numFmtId="0" fontId="4" fillId="2" borderId="0" xfId="0" quotePrefix="1" applyFont="1" applyFill="1" applyBorder="1" applyAlignment="1">
      <alignment vertical="top"/>
    </xf>
    <xf numFmtId="49" fontId="4" fillId="2" borderId="0" xfId="0" applyNumberFormat="1" applyFont="1" applyFill="1" applyBorder="1" applyAlignment="1">
      <alignment horizontal="left" vertical="top"/>
    </xf>
    <xf numFmtId="49" fontId="21" fillId="2" borderId="0" xfId="0" applyNumberFormat="1" applyFont="1" applyFill="1" applyBorder="1" applyAlignment="1">
      <alignment horizontal="left" vertical="top"/>
    </xf>
    <xf numFmtId="49" fontId="3" fillId="2" borderId="0" xfId="0" applyNumberFormat="1" applyFont="1" applyFill="1" applyBorder="1" applyAlignment="1">
      <alignment horizontal="right" vertical="top"/>
    </xf>
    <xf numFmtId="0" fontId="4" fillId="2" borderId="0" xfId="0" applyFont="1" applyFill="1" applyBorder="1" applyAlignment="1">
      <alignment vertical="top"/>
    </xf>
    <xf numFmtId="49" fontId="3" fillId="2" borderId="0" xfId="0" applyNumberFormat="1" applyFont="1" applyFill="1" applyBorder="1" applyAlignment="1">
      <alignment horizontal="left" vertical="top"/>
    </xf>
    <xf numFmtId="3" fontId="8" fillId="2" borderId="0" xfId="0" applyNumberFormat="1" applyFont="1" applyFill="1" applyBorder="1" applyAlignment="1">
      <alignment horizontal="right" vertical="top"/>
    </xf>
    <xf numFmtId="3" fontId="3" fillId="2" borderId="0" xfId="0" applyNumberFormat="1" applyFont="1" applyFill="1" applyBorder="1" applyAlignment="1">
      <alignment vertical="top"/>
    </xf>
    <xf numFmtId="3" fontId="3" fillId="2" borderId="0" xfId="0" applyNumberFormat="1" applyFont="1" applyFill="1" applyBorder="1" applyAlignment="1">
      <alignment horizontal="right" vertical="top"/>
    </xf>
    <xf numFmtId="3" fontId="4" fillId="2" borderId="0" xfId="0" applyNumberFormat="1" applyFont="1" applyFill="1" applyBorder="1" applyAlignment="1">
      <alignment horizontal="right" vertical="top"/>
    </xf>
    <xf numFmtId="10" fontId="7" fillId="0" borderId="0" xfId="0" applyNumberFormat="1" applyFont="1"/>
    <xf numFmtId="0" fontId="7" fillId="0" borderId="0" xfId="0" applyFont="1" applyAlignment="1">
      <alignment horizontal="center"/>
    </xf>
    <xf numFmtId="0" fontId="19" fillId="2" borderId="0" xfId="0" applyFont="1" applyFill="1" applyAlignment="1">
      <alignment horizontal="right" vertical="top"/>
    </xf>
    <xf numFmtId="0" fontId="19" fillId="4" borderId="0" xfId="0" applyFont="1" applyFill="1" applyAlignment="1">
      <alignment horizontal="right" vertical="top"/>
    </xf>
    <xf numFmtId="0" fontId="7" fillId="4" borderId="0" xfId="0" applyFont="1" applyFill="1" applyAlignment="1">
      <alignment vertical="top"/>
    </xf>
    <xf numFmtId="3" fontId="19" fillId="4" borderId="0" xfId="0" applyNumberFormat="1" applyFont="1" applyFill="1" applyAlignment="1">
      <alignment vertical="top"/>
    </xf>
    <xf numFmtId="10" fontId="7" fillId="4" borderId="0" xfId="0" applyNumberFormat="1" applyFont="1" applyFill="1" applyAlignment="1">
      <alignment horizontal="center"/>
    </xf>
    <xf numFmtId="0" fontId="3" fillId="4" borderId="0" xfId="0" applyFont="1" applyFill="1" applyAlignment="1">
      <alignment horizontal="center" vertical="top"/>
    </xf>
    <xf numFmtId="0" fontId="4" fillId="2" borderId="0" xfId="0" applyFont="1" applyFill="1" applyAlignment="1"/>
    <xf numFmtId="3" fontId="4" fillId="0" borderId="1" xfId="0" applyNumberFormat="1" applyFont="1" applyFill="1" applyBorder="1" applyAlignment="1">
      <alignment horizontal="right"/>
    </xf>
    <xf numFmtId="10" fontId="3" fillId="4" borderId="0" xfId="0" applyNumberFormat="1" applyFont="1" applyFill="1" applyAlignment="1">
      <alignment horizontal="center"/>
    </xf>
    <xf numFmtId="3" fontId="19" fillId="0" borderId="0" xfId="0" applyNumberFormat="1" applyFont="1" applyAlignment="1">
      <alignment vertical="top"/>
    </xf>
    <xf numFmtId="49" fontId="5" fillId="0" borderId="0" xfId="0" applyNumberFormat="1" applyFont="1" applyFill="1" applyBorder="1" applyAlignment="1">
      <alignment horizontal="left" vertical="top"/>
    </xf>
    <xf numFmtId="3" fontId="4" fillId="0" borderId="0" xfId="0" applyNumberFormat="1" applyFont="1" applyFill="1" applyBorder="1" applyAlignment="1">
      <alignment horizontal="right" vertical="top"/>
    </xf>
    <xf numFmtId="10" fontId="8" fillId="4" borderId="0" xfId="0" applyNumberFormat="1" applyFont="1" applyFill="1" applyAlignment="1">
      <alignment horizontal="center"/>
    </xf>
    <xf numFmtId="3" fontId="4" fillId="2" borderId="0" xfId="0" applyNumberFormat="1" applyFont="1" applyFill="1" applyBorder="1" applyAlignment="1">
      <alignment vertical="top"/>
    </xf>
    <xf numFmtId="10" fontId="7" fillId="4" borderId="0" xfId="0" quotePrefix="1" applyNumberFormat="1" applyFont="1" applyFill="1" applyAlignment="1">
      <alignment horizontal="center"/>
    </xf>
    <xf numFmtId="0" fontId="3" fillId="0" borderId="0" xfId="0" applyNumberFormat="1" applyFont="1" applyFill="1" applyBorder="1" applyAlignment="1">
      <alignment horizontal="left" vertical="top"/>
    </xf>
    <xf numFmtId="10" fontId="9" fillId="4" borderId="0" xfId="0" applyNumberFormat="1" applyFont="1" applyFill="1" applyAlignment="1">
      <alignment horizontal="center"/>
    </xf>
    <xf numFmtId="3" fontId="9" fillId="0" borderId="0" xfId="0" applyNumberFormat="1" applyFont="1" applyAlignment="1">
      <alignment horizontal="left"/>
    </xf>
    <xf numFmtId="3" fontId="4" fillId="2" borderId="0" xfId="0" applyNumberFormat="1" applyFont="1" applyFill="1" applyBorder="1" applyAlignment="1">
      <alignment wrapText="1"/>
    </xf>
    <xf numFmtId="0" fontId="22" fillId="0" borderId="0" xfId="0" applyNumberFormat="1" applyFont="1" applyFill="1" applyBorder="1" applyAlignment="1">
      <alignment horizontal="left" vertical="top"/>
    </xf>
    <xf numFmtId="49" fontId="3" fillId="0" borderId="0" xfId="0" applyNumberFormat="1" applyFont="1" applyFill="1" applyBorder="1" applyAlignment="1">
      <alignment horizontal="left" vertical="top" wrapText="1"/>
    </xf>
    <xf numFmtId="10" fontId="7" fillId="0" borderId="0" xfId="0" applyNumberFormat="1" applyFont="1" applyAlignment="1">
      <alignment horizontal="center"/>
    </xf>
    <xf numFmtId="0" fontId="7" fillId="5" borderId="0" xfId="0" applyFont="1" applyFill="1" applyAlignment="1">
      <alignment horizontal="right"/>
    </xf>
    <xf numFmtId="0" fontId="3" fillId="5" borderId="0" xfId="0" applyFont="1" applyFill="1"/>
    <xf numFmtId="49" fontId="8" fillId="0" borderId="0" xfId="0" applyNumberFormat="1" applyFont="1" applyFill="1" applyBorder="1" applyAlignment="1">
      <alignment horizontal="left" vertical="top"/>
    </xf>
    <xf numFmtId="14" fontId="4" fillId="0" borderId="1" xfId="0" applyNumberFormat="1" applyFont="1" applyFill="1" applyBorder="1" applyAlignment="1">
      <alignment vertical="top"/>
    </xf>
    <xf numFmtId="49" fontId="3" fillId="0" borderId="2" xfId="0" applyNumberFormat="1" applyFont="1" applyFill="1" applyBorder="1" applyAlignment="1">
      <alignment horizontal="left" vertical="top"/>
    </xf>
    <xf numFmtId="49" fontId="3" fillId="0" borderId="16" xfId="0" applyNumberFormat="1" applyFont="1" applyFill="1" applyBorder="1" applyAlignment="1">
      <alignment horizontal="left" vertical="top"/>
    </xf>
    <xf numFmtId="49" fontId="3" fillId="0" borderId="4" xfId="0" applyNumberFormat="1" applyFont="1" applyFill="1" applyBorder="1" applyAlignment="1">
      <alignment horizontal="left" vertical="top" wrapText="1"/>
    </xf>
    <xf numFmtId="0" fontId="7" fillId="0" borderId="0" xfId="0" applyFont="1" applyAlignment="1">
      <alignment horizontal="right"/>
    </xf>
    <xf numFmtId="0" fontId="23" fillId="4" borderId="0" xfId="0" applyFont="1" applyFill="1" applyAlignment="1">
      <alignment horizontal="center"/>
    </xf>
    <xf numFmtId="0" fontId="7" fillId="4" borderId="0" xfId="0" applyFont="1" applyFill="1" applyAlignment="1">
      <alignment horizontal="center"/>
    </xf>
    <xf numFmtId="0" fontId="4" fillId="4" borderId="0" xfId="0" applyFont="1" applyFill="1" applyAlignment="1">
      <alignment horizontal="center" vertical="top" wrapText="1"/>
    </xf>
    <xf numFmtId="0" fontId="4" fillId="4" borderId="0" xfId="0" applyFont="1" applyFill="1" applyAlignment="1">
      <alignment horizontal="center"/>
    </xf>
    <xf numFmtId="3" fontId="3" fillId="2" borderId="3" xfId="0" applyNumberFormat="1" applyFont="1" applyFill="1" applyBorder="1" applyAlignment="1">
      <alignment horizontal="right" vertical="top"/>
    </xf>
    <xf numFmtId="0" fontId="23" fillId="0" borderId="0" xfId="0" applyFont="1" applyAlignment="1">
      <alignment horizontal="center"/>
    </xf>
    <xf numFmtId="0" fontId="3" fillId="4" borderId="0" xfId="0" applyFont="1" applyFill="1" applyAlignment="1">
      <alignment horizontal="center" vertical="top" wrapText="1"/>
    </xf>
    <xf numFmtId="49" fontId="20" fillId="0" borderId="0" xfId="0" applyNumberFormat="1" applyFont="1" applyFill="1" applyBorder="1" applyAlignment="1">
      <alignment horizontal="left"/>
    </xf>
    <xf numFmtId="0" fontId="15" fillId="0" borderId="0" xfId="0" applyFont="1" applyAlignment="1">
      <alignment horizontal="right"/>
    </xf>
    <xf numFmtId="49" fontId="21" fillId="0" borderId="0" xfId="0" applyNumberFormat="1" applyFont="1" applyFill="1" applyBorder="1" applyAlignment="1">
      <alignment horizontal="left"/>
    </xf>
    <xf numFmtId="0" fontId="2" fillId="4" borderId="0" xfId="0" applyFont="1" applyFill="1" applyAlignment="1">
      <alignment horizontal="center" wrapText="1"/>
    </xf>
    <xf numFmtId="49" fontId="4" fillId="0" borderId="1" xfId="0" applyNumberFormat="1" applyFont="1" applyFill="1" applyBorder="1" applyAlignment="1">
      <alignment horizontal="left" wrapText="1"/>
    </xf>
    <xf numFmtId="49" fontId="3" fillId="0" borderId="0" xfId="0" applyNumberFormat="1" applyFont="1" applyFill="1" applyBorder="1" applyAlignment="1">
      <alignment horizontal="left" wrapText="1"/>
    </xf>
    <xf numFmtId="49" fontId="3" fillId="0" borderId="10" xfId="0" applyNumberFormat="1" applyFont="1" applyFill="1" applyBorder="1" applyAlignment="1">
      <alignment horizontal="left" wrapText="1"/>
    </xf>
    <xf numFmtId="0" fontId="23" fillId="4" borderId="0" xfId="0" applyFont="1" applyFill="1" applyAlignment="1">
      <alignment horizontal="center" vertical="top"/>
    </xf>
    <xf numFmtId="0" fontId="3" fillId="4" borderId="0" xfId="0" applyFont="1" applyFill="1" applyAlignment="1">
      <alignment horizontal="center" wrapText="1"/>
    </xf>
    <xf numFmtId="0" fontId="2" fillId="4" borderId="0" xfId="0" applyFont="1" applyFill="1" applyAlignment="1">
      <alignment horizontal="center" vertical="top"/>
    </xf>
    <xf numFmtId="0" fontId="8" fillId="2" borderId="0" xfId="0" applyFont="1" applyFill="1"/>
    <xf numFmtId="0" fontId="2" fillId="4" borderId="0" xfId="0" quotePrefix="1" applyFont="1" applyFill="1" applyAlignment="1">
      <alignment horizontal="center" vertical="top"/>
    </xf>
    <xf numFmtId="49" fontId="14" fillId="0" borderId="0"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49" fontId="3" fillId="0" borderId="3" xfId="0" applyNumberFormat="1" applyFont="1" applyFill="1" applyBorder="1" applyAlignment="1">
      <alignment horizontal="left" vertical="top" wrapText="1"/>
    </xf>
    <xf numFmtId="0" fontId="7" fillId="0" borderId="0" xfId="0" applyFont="1" applyAlignment="1">
      <alignment horizontal="left" vertical="top" wrapText="1"/>
    </xf>
    <xf numFmtId="49" fontId="3" fillId="0" borderId="11" xfId="0" applyNumberFormat="1" applyFont="1" applyFill="1" applyBorder="1" applyAlignment="1">
      <alignment horizontal="left" vertical="top"/>
    </xf>
    <xf numFmtId="0" fontId="2" fillId="4" borderId="0" xfId="0" quotePrefix="1" applyFont="1" applyFill="1" applyAlignment="1">
      <alignment horizontal="center" vertical="top" wrapText="1"/>
    </xf>
    <xf numFmtId="49" fontId="16" fillId="0" borderId="0" xfId="0" applyNumberFormat="1" applyFont="1" applyFill="1" applyBorder="1" applyAlignment="1">
      <alignment horizontal="left" vertical="top"/>
    </xf>
    <xf numFmtId="0" fontId="2" fillId="4" borderId="0" xfId="0" applyFont="1" applyFill="1" applyBorder="1" applyAlignment="1">
      <alignment horizontal="center" vertical="top"/>
    </xf>
    <xf numFmtId="0" fontId="23" fillId="0" borderId="0" xfId="0" applyFont="1" applyAlignment="1">
      <alignment horizontal="center" vertical="top"/>
    </xf>
    <xf numFmtId="0" fontId="23" fillId="5" borderId="0" xfId="0" applyFont="1" applyFill="1" applyAlignment="1">
      <alignment horizontal="center"/>
    </xf>
    <xf numFmtId="0" fontId="7" fillId="0" borderId="0" xfId="0" applyFont="1" applyAlignment="1"/>
    <xf numFmtId="0" fontId="3" fillId="5" borderId="0" xfId="0" applyFont="1" applyFill="1" applyAlignment="1">
      <alignment horizontal="center" wrapText="1"/>
    </xf>
    <xf numFmtId="0" fontId="17" fillId="5" borderId="0" xfId="0" applyFont="1" applyFill="1" applyAlignment="1">
      <alignment horizontal="center"/>
    </xf>
    <xf numFmtId="0" fontId="3" fillId="0" borderId="0" xfId="0" applyFont="1" applyBorder="1" applyAlignment="1">
      <alignment horizontal="right"/>
    </xf>
    <xf numFmtId="0" fontId="3" fillId="0" borderId="0" xfId="0" applyFont="1" applyAlignment="1">
      <alignment vertical="top"/>
    </xf>
    <xf numFmtId="0" fontId="8" fillId="0" borderId="0" xfId="0" applyFont="1" applyAlignment="1">
      <alignment vertical="top"/>
    </xf>
    <xf numFmtId="0" fontId="24" fillId="0" borderId="0" xfId="0" applyFont="1"/>
    <xf numFmtId="0" fontId="25" fillId="0" borderId="0" xfId="0" applyFont="1"/>
    <xf numFmtId="0" fontId="4" fillId="0" borderId="0" xfId="0" applyFont="1"/>
    <xf numFmtId="0" fontId="19" fillId="0" borderId="0" xfId="0" applyFont="1"/>
    <xf numFmtId="0" fontId="5" fillId="0" borderId="0" xfId="0" applyFont="1"/>
    <xf numFmtId="0" fontId="26" fillId="0" borderId="0" xfId="0" applyFont="1"/>
    <xf numFmtId="0" fontId="29" fillId="0" borderId="0" xfId="0" quotePrefix="1" applyFont="1" applyAlignment="1">
      <alignment horizontal="center"/>
    </xf>
    <xf numFmtId="0" fontId="30" fillId="0" borderId="0" xfId="0" applyFont="1" applyAlignment="1">
      <alignment horizontal="center"/>
    </xf>
    <xf numFmtId="49" fontId="26" fillId="0" borderId="0" xfId="0" applyNumberFormat="1" applyFont="1" applyFill="1" applyBorder="1" applyAlignment="1">
      <alignment horizontal="left"/>
    </xf>
    <xf numFmtId="49" fontId="31" fillId="0" borderId="0" xfId="0" applyNumberFormat="1" applyFont="1" applyFill="1" applyBorder="1" applyAlignment="1">
      <alignment horizontal="right"/>
    </xf>
    <xf numFmtId="3" fontId="31" fillId="3" borderId="2" xfId="0" applyNumberFormat="1" applyFont="1" applyFill="1" applyBorder="1" applyAlignment="1">
      <alignment horizontal="right"/>
    </xf>
    <xf numFmtId="3" fontId="31" fillId="3" borderId="3" xfId="0" applyNumberFormat="1" applyFont="1" applyFill="1" applyBorder="1" applyAlignment="1">
      <alignment horizontal="right"/>
    </xf>
    <xf numFmtId="3" fontId="31" fillId="3" borderId="4" xfId="0" applyNumberFormat="1" applyFont="1" applyFill="1" applyBorder="1" applyAlignment="1">
      <alignment horizontal="right"/>
    </xf>
    <xf numFmtId="3" fontId="27" fillId="3" borderId="5" xfId="0" applyNumberFormat="1" applyFont="1" applyFill="1" applyBorder="1" applyAlignment="1">
      <alignment horizontal="right"/>
    </xf>
    <xf numFmtId="1" fontId="31" fillId="3" borderId="0" xfId="0" applyNumberFormat="1" applyFont="1" applyFill="1" applyBorder="1" applyAlignment="1">
      <alignment horizontal="right"/>
    </xf>
    <xf numFmtId="3" fontId="31" fillId="3" borderId="6" xfId="0" applyNumberFormat="1" applyFont="1" applyFill="1" applyBorder="1" applyAlignment="1">
      <alignment horizontal="right"/>
    </xf>
    <xf numFmtId="3" fontId="31" fillId="3" borderId="7" xfId="0" applyNumberFormat="1" applyFont="1" applyFill="1" applyBorder="1" applyAlignment="1">
      <alignment horizontal="right"/>
    </xf>
    <xf numFmtId="3" fontId="27" fillId="3" borderId="8" xfId="0" applyNumberFormat="1" applyFont="1" applyFill="1" applyBorder="1" applyAlignment="1">
      <alignment horizontal="right"/>
    </xf>
    <xf numFmtId="3" fontId="27" fillId="3" borderId="9" xfId="0" applyNumberFormat="1" applyFont="1" applyFill="1" applyBorder="1" applyAlignment="1">
      <alignment horizontal="right"/>
    </xf>
    <xf numFmtId="49" fontId="27" fillId="3" borderId="0" xfId="0" applyNumberFormat="1" applyFont="1" applyFill="1" applyBorder="1" applyAlignment="1"/>
    <xf numFmtId="3" fontId="31" fillId="3" borderId="0" xfId="0" applyNumberFormat="1" applyFont="1" applyFill="1" applyBorder="1" applyAlignment="1">
      <alignment horizontal="right"/>
    </xf>
    <xf numFmtId="3" fontId="27" fillId="3" borderId="0" xfId="0" applyNumberFormat="1" applyFont="1" applyFill="1" applyBorder="1" applyAlignment="1">
      <alignment horizontal="right"/>
    </xf>
    <xf numFmtId="49" fontId="27" fillId="3" borderId="0" xfId="0" applyNumberFormat="1" applyFont="1" applyFill="1" applyBorder="1" applyAlignment="1">
      <alignment horizontal="left"/>
    </xf>
    <xf numFmtId="3" fontId="31" fillId="3" borderId="10" xfId="0" applyNumberFormat="1" applyFont="1" applyFill="1" applyBorder="1" applyAlignment="1">
      <alignment horizontal="right"/>
    </xf>
    <xf numFmtId="49" fontId="27" fillId="0" borderId="0" xfId="0" applyNumberFormat="1" applyFont="1" applyFill="1" applyBorder="1" applyAlignment="1">
      <alignment horizontal="left"/>
    </xf>
    <xf numFmtId="49" fontId="28" fillId="0" borderId="0" xfId="0" applyNumberFormat="1" applyFont="1" applyFill="1" applyBorder="1" applyAlignment="1">
      <alignment horizontal="left"/>
    </xf>
    <xf numFmtId="0" fontId="27" fillId="0" borderId="5" xfId="0" applyFont="1" applyBorder="1"/>
    <xf numFmtId="49" fontId="27" fillId="0" borderId="5" xfId="0" applyNumberFormat="1" applyFont="1" applyFill="1" applyBorder="1" applyAlignment="1">
      <alignment horizontal="left"/>
    </xf>
    <xf numFmtId="0" fontId="27" fillId="0" borderId="9" xfId="0" applyFont="1" applyFill="1" applyBorder="1"/>
    <xf numFmtId="49" fontId="27" fillId="0" borderId="0" xfId="0" applyNumberFormat="1" applyFont="1" applyFill="1" applyBorder="1" applyAlignment="1"/>
    <xf numFmtId="0" fontId="28" fillId="0" borderId="1" xfId="0" applyFont="1" applyBorder="1" applyAlignment="1"/>
    <xf numFmtId="0" fontId="32" fillId="2" borderId="0" xfId="0" applyFont="1" applyFill="1" applyAlignment="1">
      <alignment horizontal="center"/>
    </xf>
    <xf numFmtId="49" fontId="31" fillId="0" borderId="0" xfId="0" applyNumberFormat="1" applyFont="1" applyFill="1" applyBorder="1" applyAlignment="1">
      <alignment horizontal="left"/>
    </xf>
    <xf numFmtId="0" fontId="31" fillId="0" borderId="0" xfId="0" applyFont="1"/>
    <xf numFmtId="0" fontId="31" fillId="4" borderId="0" xfId="0" applyFont="1" applyFill="1" applyAlignment="1">
      <alignment horizontal="center"/>
    </xf>
    <xf numFmtId="3" fontId="31" fillId="3" borderId="1" xfId="0" applyNumberFormat="1" applyFont="1" applyFill="1" applyBorder="1" applyAlignment="1">
      <alignment horizontal="right"/>
    </xf>
    <xf numFmtId="3" fontId="27" fillId="3" borderId="11" xfId="0" applyNumberFormat="1" applyFont="1" applyFill="1" applyBorder="1" applyAlignment="1">
      <alignment horizontal="right"/>
    </xf>
    <xf numFmtId="3" fontId="31" fillId="3" borderId="17" xfId="0" applyNumberFormat="1" applyFont="1" applyFill="1" applyBorder="1" applyAlignment="1">
      <alignment horizontal="right"/>
    </xf>
    <xf numFmtId="3" fontId="31" fillId="3" borderId="8" xfId="0" applyNumberFormat="1" applyFont="1" applyFill="1" applyBorder="1" applyAlignment="1">
      <alignment horizontal="right"/>
    </xf>
    <xf numFmtId="3" fontId="31" fillId="3" borderId="11" xfId="0" applyNumberFormat="1" applyFont="1" applyFill="1" applyBorder="1" applyAlignment="1">
      <alignment horizontal="right"/>
    </xf>
    <xf numFmtId="49" fontId="27" fillId="0" borderId="9" xfId="0" applyNumberFormat="1" applyFont="1" applyFill="1" applyBorder="1" applyAlignment="1">
      <alignment horizontal="left"/>
    </xf>
    <xf numFmtId="3" fontId="27" fillId="3" borderId="12" xfId="0" applyNumberFormat="1" applyFont="1" applyFill="1" applyBorder="1" applyAlignment="1">
      <alignment horizontal="right"/>
    </xf>
    <xf numFmtId="3" fontId="31" fillId="3" borderId="13" xfId="0" applyNumberFormat="1" applyFont="1" applyFill="1" applyBorder="1" applyAlignment="1">
      <alignment horizontal="right"/>
    </xf>
    <xf numFmtId="3" fontId="31" fillId="3" borderId="14" xfId="0" applyNumberFormat="1" applyFont="1" applyFill="1" applyBorder="1" applyAlignment="1">
      <alignment horizontal="right"/>
    </xf>
    <xf numFmtId="3" fontId="27" fillId="2" borderId="8" xfId="0" applyNumberFormat="1" applyFont="1" applyFill="1" applyBorder="1" applyAlignment="1">
      <alignment horizontal="right"/>
    </xf>
    <xf numFmtId="1" fontId="30" fillId="0" borderId="1" xfId="0" applyNumberFormat="1" applyFont="1" applyFill="1" applyBorder="1" applyAlignment="1">
      <alignment horizontal="right"/>
    </xf>
    <xf numFmtId="0" fontId="30" fillId="0" borderId="1" xfId="0" applyNumberFormat="1" applyFont="1" applyFill="1" applyBorder="1" applyAlignment="1"/>
    <xf numFmtId="1" fontId="28" fillId="3" borderId="1" xfId="0" applyNumberFormat="1" applyFont="1" applyFill="1" applyBorder="1" applyAlignment="1">
      <alignment horizontal="right"/>
    </xf>
    <xf numFmtId="164" fontId="33" fillId="0" borderId="0" xfId="0" applyNumberFormat="1" applyFont="1" applyFill="1" applyBorder="1" applyAlignment="1">
      <alignment horizontal="right"/>
    </xf>
    <xf numFmtId="49" fontId="30" fillId="0" borderId="0" xfId="0" applyNumberFormat="1" applyFont="1" applyFill="1" applyBorder="1" applyAlignment="1">
      <alignment horizontal="right"/>
    </xf>
    <xf numFmtId="3" fontId="27" fillId="0" borderId="12" xfId="0" applyNumberFormat="1" applyFont="1" applyFill="1" applyBorder="1" applyAlignment="1">
      <alignment horizontal="left"/>
    </xf>
    <xf numFmtId="49" fontId="27" fillId="2" borderId="5" xfId="0" applyNumberFormat="1" applyFont="1" applyFill="1" applyBorder="1" applyAlignment="1">
      <alignment horizontal="left"/>
    </xf>
    <xf numFmtId="49" fontId="26" fillId="0" borderId="0" xfId="0" applyNumberFormat="1" applyFont="1" applyFill="1" applyBorder="1" applyAlignment="1">
      <alignment horizontal="left" vertical="top"/>
    </xf>
    <xf numFmtId="0" fontId="28" fillId="2" borderId="0" xfId="0" quotePrefix="1" applyFont="1" applyFill="1" applyAlignment="1">
      <alignment vertical="top"/>
    </xf>
    <xf numFmtId="49" fontId="28" fillId="0" borderId="0" xfId="0" applyNumberFormat="1" applyFont="1" applyFill="1" applyBorder="1" applyAlignment="1">
      <alignment horizontal="left" vertical="top"/>
    </xf>
    <xf numFmtId="49" fontId="27" fillId="0" borderId="0" xfId="0" applyNumberFormat="1" applyFont="1" applyFill="1" applyBorder="1" applyAlignment="1">
      <alignment horizontal="left" vertical="top"/>
    </xf>
    <xf numFmtId="0" fontId="31" fillId="0" borderId="0" xfId="0" applyFont="1" applyAlignment="1">
      <alignment vertical="top"/>
    </xf>
    <xf numFmtId="0" fontId="28" fillId="2" borderId="0" xfId="0" applyFont="1" applyFill="1" applyAlignment="1">
      <alignment vertical="top"/>
    </xf>
    <xf numFmtId="0" fontId="34" fillId="0" borderId="0" xfId="0" applyFont="1" applyAlignment="1">
      <alignment vertical="top"/>
    </xf>
    <xf numFmtId="0" fontId="26" fillId="2" borderId="0" xfId="0" applyFont="1" applyFill="1" applyAlignment="1">
      <alignment vertical="top"/>
    </xf>
    <xf numFmtId="0" fontId="27" fillId="0" borderId="0" xfId="0" applyNumberFormat="1" applyFont="1" applyFill="1" applyBorder="1" applyAlignment="1">
      <alignment horizontal="left" vertical="top"/>
    </xf>
    <xf numFmtId="3" fontId="27" fillId="0" borderId="0" xfId="0" applyNumberFormat="1" applyFont="1" applyFill="1" applyBorder="1" applyAlignment="1">
      <alignment vertical="top"/>
    </xf>
    <xf numFmtId="3" fontId="27" fillId="2" borderId="0" xfId="0" applyNumberFormat="1" applyFont="1" applyFill="1" applyBorder="1" applyAlignment="1">
      <alignment horizontal="right" vertical="top"/>
    </xf>
    <xf numFmtId="0" fontId="35" fillId="0" borderId="0" xfId="0" applyNumberFormat="1" applyFont="1" applyFill="1" applyBorder="1" applyAlignment="1">
      <alignment horizontal="left" vertical="top"/>
    </xf>
    <xf numFmtId="3" fontId="27" fillId="2" borderId="0" xfId="0" applyNumberFormat="1" applyFont="1" applyFill="1" applyBorder="1" applyAlignment="1">
      <alignment vertical="top"/>
    </xf>
    <xf numFmtId="3" fontId="31" fillId="3" borderId="3" xfId="0" applyNumberFormat="1" applyFont="1" applyFill="1" applyBorder="1" applyAlignment="1">
      <alignment horizontal="right" vertical="top"/>
    </xf>
    <xf numFmtId="0" fontId="28" fillId="0" borderId="0" xfId="0" applyFont="1" applyAlignment="1">
      <alignment vertical="top"/>
    </xf>
    <xf numFmtId="0" fontId="28" fillId="2" borderId="0" xfId="0" quotePrefix="1" applyFont="1" applyFill="1"/>
    <xf numFmtId="1" fontId="27" fillId="3" borderId="1" xfId="0" applyNumberFormat="1" applyFont="1" applyFill="1" applyBorder="1" applyAlignment="1">
      <alignment horizontal="right" wrapText="1"/>
    </xf>
    <xf numFmtId="3" fontId="31" fillId="3" borderId="2" xfId="0" applyNumberFormat="1" applyFont="1" applyFill="1" applyBorder="1" applyAlignment="1">
      <alignment horizontal="right" wrapText="1"/>
    </xf>
    <xf numFmtId="3" fontId="31" fillId="3" borderId="2" xfId="0" applyNumberFormat="1" applyFont="1" applyFill="1" applyBorder="1" applyAlignment="1">
      <alignment wrapText="1"/>
    </xf>
    <xf numFmtId="3" fontId="31" fillId="3" borderId="4" xfId="0" applyNumberFormat="1" applyFont="1" applyFill="1" applyBorder="1" applyAlignment="1">
      <alignment horizontal="right" wrapText="1"/>
    </xf>
    <xf numFmtId="3" fontId="31" fillId="3" borderId="4" xfId="0" applyNumberFormat="1" applyFont="1" applyFill="1" applyBorder="1" applyAlignment="1">
      <alignment wrapText="1"/>
    </xf>
    <xf numFmtId="49" fontId="31" fillId="0" borderId="0" xfId="0" applyNumberFormat="1" applyFont="1" applyFill="1" applyBorder="1" applyAlignment="1">
      <alignment horizontal="left" vertical="top"/>
    </xf>
    <xf numFmtId="0" fontId="2" fillId="2" borderId="0" xfId="0" quotePrefix="1" applyFont="1" applyFill="1" applyAlignment="1">
      <alignment horizontal="center" vertical="top"/>
    </xf>
    <xf numFmtId="1" fontId="3" fillId="0" borderId="3" xfId="0" applyNumberFormat="1" applyFont="1" applyFill="1" applyBorder="1" applyAlignment="1">
      <alignment horizontal="right" vertical="top"/>
    </xf>
    <xf numFmtId="49" fontId="21" fillId="0" borderId="0" xfId="0" applyNumberFormat="1" applyFont="1" applyFill="1" applyBorder="1" applyAlignment="1">
      <alignment horizontal="right" vertical="top"/>
    </xf>
    <xf numFmtId="49" fontId="31" fillId="0" borderId="0" xfId="0" applyNumberFormat="1" applyFont="1" applyFill="1" applyBorder="1" applyAlignment="1">
      <alignment horizontal="right" vertical="top"/>
    </xf>
    <xf numFmtId="1" fontId="36" fillId="3" borderId="1" xfId="0" applyNumberFormat="1" applyFont="1" applyFill="1" applyBorder="1" applyAlignment="1">
      <alignment horizontal="right" wrapText="1"/>
    </xf>
    <xf numFmtId="1" fontId="10" fillId="2" borderId="1" xfId="0" applyNumberFormat="1" applyFont="1" applyFill="1" applyBorder="1" applyAlignment="1">
      <alignment horizontal="right" wrapText="1"/>
    </xf>
    <xf numFmtId="0" fontId="9" fillId="4" borderId="0" xfId="0" applyFont="1" applyFill="1" applyAlignment="1">
      <alignment horizontal="left"/>
    </xf>
    <xf numFmtId="0" fontId="28" fillId="4" borderId="0" xfId="0" applyFont="1" applyFill="1" applyAlignment="1">
      <alignment horizontal="right" vertical="top"/>
    </xf>
    <xf numFmtId="0" fontId="28" fillId="2" borderId="0" xfId="0" applyFont="1" applyFill="1" applyAlignment="1"/>
    <xf numFmtId="0" fontId="28" fillId="2" borderId="0" xfId="0" applyFont="1" applyFill="1"/>
    <xf numFmtId="0" fontId="28" fillId="2" borderId="0" xfId="0" applyFont="1" applyFill="1" applyAlignment="1">
      <alignment wrapText="1"/>
    </xf>
    <xf numFmtId="0" fontId="28" fillId="2" borderId="0" xfId="0" applyFont="1" applyFill="1" applyBorder="1" applyAlignment="1">
      <alignment vertical="top"/>
    </xf>
    <xf numFmtId="0" fontId="28" fillId="2" borderId="0" xfId="0" applyFont="1" applyFill="1" applyAlignment="1">
      <alignment horizontal="right" vertical="top"/>
    </xf>
    <xf numFmtId="0" fontId="2" fillId="4" borderId="0" xfId="0" applyFont="1" applyFill="1" applyAlignment="1">
      <alignment horizontal="center" vertical="top" wrapText="1"/>
    </xf>
    <xf numFmtId="0" fontId="3" fillId="5" borderId="0" xfId="0" quotePrefix="1" applyFont="1" applyFill="1" applyAlignment="1">
      <alignment horizontal="center"/>
    </xf>
    <xf numFmtId="0" fontId="7" fillId="4" borderId="0" xfId="0" applyFont="1" applyFill="1" applyAlignment="1">
      <alignment horizontal="center" vertical="top"/>
    </xf>
    <xf numFmtId="0" fontId="26" fillId="4" borderId="0" xfId="0" applyFont="1" applyFill="1" applyAlignment="1">
      <alignment horizontal="center" vertical="top"/>
    </xf>
    <xf numFmtId="0" fontId="3" fillId="4" borderId="0" xfId="0" quotePrefix="1" applyFont="1" applyFill="1" applyAlignment="1">
      <alignment horizontal="center" vertical="top"/>
    </xf>
    <xf numFmtId="0" fontId="7" fillId="0" borderId="0" xfId="0" applyFont="1" applyAlignment="1">
      <alignment horizontal="center" vertical="top"/>
    </xf>
    <xf numFmtId="49" fontId="3" fillId="0" borderId="2" xfId="0" applyNumberFormat="1" applyFont="1" applyFill="1" applyBorder="1" applyAlignment="1">
      <alignment horizontal="left" wrapText="1"/>
    </xf>
    <xf numFmtId="0" fontId="7" fillId="6" borderId="0" xfId="0" applyFont="1" applyFill="1"/>
    <xf numFmtId="1" fontId="27" fillId="3" borderId="0" xfId="0" applyNumberFormat="1" applyFont="1" applyFill="1" applyBorder="1" applyAlignment="1">
      <alignment horizontal="right" wrapText="1"/>
    </xf>
    <xf numFmtId="1" fontId="4" fillId="2" borderId="0" xfId="0" applyNumberFormat="1" applyFont="1" applyFill="1" applyBorder="1" applyAlignment="1">
      <alignment horizontal="right" wrapText="1"/>
    </xf>
    <xf numFmtId="3" fontId="27" fillId="3" borderId="0" xfId="0" applyNumberFormat="1" applyFont="1" applyFill="1" applyBorder="1" applyAlignment="1">
      <alignment horizontal="right" wrapText="1"/>
    </xf>
    <xf numFmtId="3" fontId="27" fillId="3" borderId="0" xfId="0" applyNumberFormat="1" applyFont="1" applyFill="1" applyBorder="1" applyAlignment="1">
      <alignment wrapText="1"/>
    </xf>
    <xf numFmtId="3" fontId="4" fillId="2" borderId="0" xfId="0" applyNumberFormat="1" applyFont="1" applyFill="1" applyBorder="1" applyAlignment="1">
      <alignment horizontal="right" wrapText="1"/>
    </xf>
    <xf numFmtId="3" fontId="27" fillId="3" borderId="9" xfId="0" applyNumberFormat="1" applyFont="1" applyFill="1" applyBorder="1" applyAlignment="1">
      <alignment horizontal="right" wrapText="1"/>
    </xf>
    <xf numFmtId="3" fontId="27" fillId="3" borderId="9" xfId="0" applyNumberFormat="1" applyFont="1" applyFill="1" applyBorder="1" applyAlignment="1">
      <alignment wrapText="1"/>
    </xf>
    <xf numFmtId="3" fontId="4" fillId="2" borderId="9" xfId="0" applyNumberFormat="1" applyFont="1" applyFill="1" applyBorder="1" applyAlignment="1">
      <alignment horizontal="right" wrapText="1"/>
    </xf>
    <xf numFmtId="3" fontId="4" fillId="2" borderId="9" xfId="0" applyNumberFormat="1" applyFont="1" applyFill="1" applyBorder="1" applyAlignment="1">
      <alignment wrapText="1"/>
    </xf>
    <xf numFmtId="49" fontId="27" fillId="2" borderId="8" xfId="0" applyNumberFormat="1" applyFont="1" applyFill="1" applyBorder="1" applyAlignment="1">
      <alignment horizontal="left"/>
    </xf>
    <xf numFmtId="49" fontId="3" fillId="2" borderId="8" xfId="0" applyNumberFormat="1" applyFont="1" applyFill="1" applyBorder="1" applyAlignment="1">
      <alignment horizontal="right"/>
    </xf>
    <xf numFmtId="49" fontId="27" fillId="0" borderId="1" xfId="0" applyNumberFormat="1" applyFont="1" applyFill="1" applyBorder="1" applyAlignment="1">
      <alignment horizontal="left"/>
    </xf>
    <xf numFmtId="3" fontId="27" fillId="3" borderId="1" xfId="0" applyNumberFormat="1" applyFont="1" applyFill="1" applyBorder="1" applyAlignment="1">
      <alignment horizontal="right"/>
    </xf>
    <xf numFmtId="164" fontId="28" fillId="3" borderId="0" xfId="0" applyNumberFormat="1" applyFont="1" applyFill="1" applyBorder="1" applyAlignment="1">
      <alignment horizontal="right"/>
    </xf>
    <xf numFmtId="49" fontId="28" fillId="3" borderId="0" xfId="0" applyNumberFormat="1" applyFont="1" applyFill="1" applyBorder="1" applyAlignment="1">
      <alignment horizontal="right"/>
    </xf>
    <xf numFmtId="49" fontId="31" fillId="3" borderId="0" xfId="0" applyNumberFormat="1" applyFont="1" applyFill="1" applyBorder="1" applyAlignment="1">
      <alignment horizontal="right"/>
    </xf>
    <xf numFmtId="49" fontId="27" fillId="3" borderId="0" xfId="0" applyNumberFormat="1" applyFont="1" applyFill="1" applyBorder="1" applyAlignment="1">
      <alignment horizontal="right"/>
    </xf>
    <xf numFmtId="49" fontId="27" fillId="3" borderId="0" xfId="0" applyNumberFormat="1" applyFont="1" applyFill="1" applyBorder="1" applyAlignment="1">
      <alignment horizontal="left" wrapText="1"/>
    </xf>
    <xf numFmtId="3" fontId="3" fillId="2" borderId="13" xfId="0" applyNumberFormat="1" applyFont="1" applyFill="1" applyBorder="1" applyAlignment="1">
      <alignment horizontal="right" vertical="top"/>
    </xf>
    <xf numFmtId="49" fontId="3" fillId="0" borderId="20" xfId="0" applyNumberFormat="1" applyFont="1" applyFill="1" applyBorder="1" applyAlignment="1">
      <alignment horizontal="left"/>
    </xf>
    <xf numFmtId="1" fontId="3" fillId="0" borderId="20" xfId="0" applyNumberFormat="1" applyFont="1" applyFill="1" applyBorder="1" applyAlignment="1">
      <alignment horizontal="right"/>
    </xf>
    <xf numFmtId="3" fontId="31" fillId="3" borderId="20" xfId="0" applyNumberFormat="1" applyFont="1" applyFill="1" applyBorder="1" applyAlignment="1">
      <alignment horizontal="right"/>
    </xf>
    <xf numFmtId="3" fontId="3" fillId="2" borderId="20" xfId="0" applyNumberFormat="1" applyFont="1" applyFill="1" applyBorder="1" applyAlignment="1">
      <alignment horizontal="right"/>
    </xf>
    <xf numFmtId="0" fontId="15" fillId="4" borderId="0" xfId="0" applyFont="1" applyFill="1" applyAlignment="1">
      <alignment horizontal="center"/>
    </xf>
    <xf numFmtId="49" fontId="15" fillId="0" borderId="4" xfId="0" applyNumberFormat="1" applyFont="1" applyFill="1" applyBorder="1" applyAlignment="1">
      <alignment horizontal="left"/>
    </xf>
    <xf numFmtId="49" fontId="3" fillId="0" borderId="20" xfId="0" applyNumberFormat="1" applyFont="1" applyFill="1" applyBorder="1" applyAlignment="1">
      <alignment horizontal="left" vertical="top"/>
    </xf>
    <xf numFmtId="3" fontId="3" fillId="2" borderId="20" xfId="0" applyNumberFormat="1" applyFont="1" applyFill="1" applyBorder="1" applyAlignment="1">
      <alignment horizontal="right" vertical="top"/>
    </xf>
    <xf numFmtId="49" fontId="3" fillId="0" borderId="13" xfId="0" applyNumberFormat="1" applyFont="1" applyFill="1" applyBorder="1" applyAlignment="1">
      <alignment horizontal="left" vertical="top"/>
    </xf>
    <xf numFmtId="49" fontId="3" fillId="0" borderId="7" xfId="0" applyNumberFormat="1" applyFont="1" applyFill="1" applyBorder="1" applyAlignment="1">
      <alignment horizontal="left" vertical="top"/>
    </xf>
    <xf numFmtId="3" fontId="3" fillId="2" borderId="7" xfId="0" applyNumberFormat="1" applyFont="1" applyFill="1" applyBorder="1" applyAlignment="1">
      <alignment vertical="top"/>
    </xf>
    <xf numFmtId="0" fontId="3" fillId="0" borderId="20" xfId="0" applyNumberFormat="1" applyFont="1" applyFill="1" applyBorder="1" applyAlignment="1">
      <alignment horizontal="left" vertical="top"/>
    </xf>
    <xf numFmtId="0" fontId="3" fillId="0" borderId="7" xfId="0" applyNumberFormat="1" applyFont="1" applyFill="1" applyBorder="1" applyAlignment="1">
      <alignment horizontal="left" vertical="top"/>
    </xf>
    <xf numFmtId="49" fontId="28" fillId="0" borderId="0" xfId="0" applyNumberFormat="1" applyFont="1" applyFill="1" applyBorder="1" applyAlignment="1">
      <alignment horizontal="left" vertical="top"/>
    </xf>
    <xf numFmtId="0" fontId="3" fillId="2" borderId="0" xfId="0" applyFont="1" applyFill="1" applyAlignment="1">
      <alignment horizontal="center"/>
    </xf>
    <xf numFmtId="0" fontId="3" fillId="2" borderId="0" xfId="0" applyFont="1" applyFill="1" applyAlignment="1">
      <alignment horizontal="center" wrapText="1"/>
    </xf>
    <xf numFmtId="0" fontId="9" fillId="2" borderId="0" xfId="0" applyFont="1" applyFill="1" applyAlignment="1">
      <alignment horizontal="center"/>
    </xf>
    <xf numFmtId="49" fontId="3" fillId="2" borderId="7" xfId="0" applyNumberFormat="1" applyFont="1" applyFill="1" applyBorder="1" applyAlignment="1">
      <alignment horizontal="left"/>
    </xf>
    <xf numFmtId="49" fontId="3" fillId="2" borderId="6" xfId="0" applyNumberFormat="1" applyFont="1" applyFill="1" applyBorder="1" applyAlignment="1">
      <alignment horizontal="left"/>
    </xf>
    <xf numFmtId="0" fontId="3" fillId="0" borderId="0" xfId="0" applyFont="1" applyAlignment="1">
      <alignment horizontal="center"/>
    </xf>
    <xf numFmtId="49" fontId="3" fillId="2" borderId="19" xfId="0" applyNumberFormat="1" applyFont="1" applyFill="1" applyBorder="1" applyAlignment="1">
      <alignment horizontal="left" vertical="top"/>
    </xf>
    <xf numFmtId="49" fontId="3" fillId="2" borderId="4" xfId="0" applyNumberFormat="1" applyFont="1" applyFill="1" applyBorder="1" applyAlignment="1">
      <alignment horizontal="left" vertical="top" wrapText="1"/>
    </xf>
    <xf numFmtId="3" fontId="31" fillId="3" borderId="10" xfId="0" applyNumberFormat="1" applyFont="1" applyFill="1" applyBorder="1" applyAlignment="1">
      <alignment horizontal="right" vertical="top"/>
    </xf>
    <xf numFmtId="3" fontId="3" fillId="0" borderId="18" xfId="0" applyNumberFormat="1" applyFont="1" applyFill="1" applyBorder="1" applyAlignment="1">
      <alignment horizontal="right" vertical="top"/>
    </xf>
    <xf numFmtId="49" fontId="3" fillId="2" borderId="13" xfId="0" applyNumberFormat="1" applyFont="1" applyFill="1" applyBorder="1" applyAlignment="1">
      <alignment horizontal="left" vertical="top"/>
    </xf>
    <xf numFmtId="0" fontId="3" fillId="0" borderId="0" xfId="0" applyFont="1" applyAlignment="1">
      <alignment horizontal="center"/>
    </xf>
    <xf numFmtId="49" fontId="4" fillId="2" borderId="0" xfId="0" applyNumberFormat="1" applyFont="1" applyFill="1" applyBorder="1" applyAlignment="1">
      <alignment horizontal="left" vertical="top"/>
    </xf>
    <xf numFmtId="49" fontId="28" fillId="0" borderId="0" xfId="0" applyNumberFormat="1" applyFont="1" applyFill="1" applyBorder="1" applyAlignment="1">
      <alignment horizontal="left" vertical="top" wrapText="1"/>
    </xf>
    <xf numFmtId="49" fontId="28" fillId="0" borderId="0" xfId="0" applyNumberFormat="1" applyFont="1" applyFill="1" applyBorder="1" applyAlignment="1">
      <alignment horizontal="left" vertical="top"/>
    </xf>
    <xf numFmtId="0" fontId="2" fillId="4" borderId="0" xfId="0" applyFont="1" applyFill="1" applyAlignment="1">
      <alignment horizontal="center" vertical="top" wrapText="1"/>
    </xf>
    <xf numFmtId="0" fontId="2" fillId="4" borderId="0" xfId="0" applyFont="1" applyFill="1" applyAlignment="1">
      <alignment horizontal="right"/>
    </xf>
    <xf numFmtId="0" fontId="28" fillId="4" borderId="0" xfId="0" applyFont="1" applyFill="1" applyAlignment="1">
      <alignment vertical="top"/>
    </xf>
    <xf numFmtId="49" fontId="26" fillId="4" borderId="0" xfId="0" applyNumberFormat="1" applyFont="1" applyFill="1" applyBorder="1" applyAlignment="1">
      <alignment horizontal="left" vertical="top"/>
    </xf>
    <xf numFmtId="0" fontId="15" fillId="4" borderId="0" xfId="0" applyFont="1" applyFill="1" applyAlignment="1">
      <alignment horizontal="right" vertical="top"/>
    </xf>
    <xf numFmtId="49" fontId="11" fillId="4" borderId="0" xfId="0" applyNumberFormat="1" applyFont="1" applyFill="1" applyBorder="1" applyAlignment="1">
      <alignment horizontal="right"/>
    </xf>
    <xf numFmtId="49" fontId="3" fillId="4" borderId="0" xfId="0" applyNumberFormat="1" applyFont="1" applyFill="1" applyBorder="1" applyAlignment="1">
      <alignment horizontal="left" vertical="top"/>
    </xf>
    <xf numFmtId="49" fontId="8" fillId="4" borderId="0" xfId="0" applyNumberFormat="1" applyFont="1" applyFill="1" applyBorder="1" applyAlignment="1">
      <alignment horizontal="left" vertical="top"/>
    </xf>
    <xf numFmtId="49" fontId="3" fillId="4" borderId="0" xfId="0" applyNumberFormat="1" applyFont="1" applyFill="1" applyBorder="1" applyAlignment="1">
      <alignment horizontal="right" vertical="top"/>
    </xf>
    <xf numFmtId="0" fontId="28" fillId="4" borderId="0" xfId="0" quotePrefix="1" applyFont="1" applyFill="1"/>
    <xf numFmtId="49" fontId="28" fillId="4" borderId="0" xfId="0" applyNumberFormat="1" applyFont="1" applyFill="1" applyBorder="1" applyAlignment="1">
      <alignment horizontal="left"/>
    </xf>
    <xf numFmtId="49" fontId="27" fillId="4" borderId="0" xfId="0" applyNumberFormat="1" applyFont="1" applyFill="1" applyBorder="1" applyAlignment="1">
      <alignment horizontal="left"/>
    </xf>
    <xf numFmtId="49" fontId="21" fillId="4" borderId="0" xfId="0" applyNumberFormat="1" applyFont="1" applyFill="1" applyBorder="1" applyAlignment="1">
      <alignment horizontal="left"/>
    </xf>
    <xf numFmtId="49" fontId="3" fillId="4" borderId="0" xfId="0" applyNumberFormat="1" applyFont="1" applyFill="1" applyBorder="1" applyAlignment="1">
      <alignment horizontal="right"/>
    </xf>
    <xf numFmtId="0" fontId="28" fillId="4" borderId="0" xfId="0" applyFont="1" applyFill="1"/>
    <xf numFmtId="49" fontId="3" fillId="4" borderId="0" xfId="0" applyNumberFormat="1" applyFont="1" applyFill="1" applyBorder="1" applyAlignment="1">
      <alignment horizontal="left"/>
    </xf>
    <xf numFmtId="49" fontId="4" fillId="4" borderId="1" xfId="0" applyNumberFormat="1" applyFont="1" applyFill="1" applyBorder="1" applyAlignment="1">
      <alignment horizontal="left" wrapText="1"/>
    </xf>
    <xf numFmtId="1" fontId="27" fillId="4" borderId="1" xfId="0" applyNumberFormat="1" applyFont="1" applyFill="1" applyBorder="1" applyAlignment="1">
      <alignment horizontal="right" wrapText="1"/>
    </xf>
    <xf numFmtId="1" fontId="4" fillId="4" borderId="1" xfId="0" applyNumberFormat="1" applyFont="1" applyFill="1" applyBorder="1" applyAlignment="1">
      <alignment horizontal="right" wrapText="1"/>
    </xf>
    <xf numFmtId="49" fontId="3" fillId="4" borderId="15" xfId="0" applyNumberFormat="1" applyFont="1" applyFill="1" applyBorder="1" applyAlignment="1">
      <alignment wrapText="1"/>
    </xf>
    <xf numFmtId="3" fontId="31" fillId="4" borderId="2" xfId="0" applyNumberFormat="1" applyFont="1" applyFill="1" applyBorder="1" applyAlignment="1">
      <alignment horizontal="right" wrapText="1"/>
    </xf>
    <xf numFmtId="3" fontId="31" fillId="4" borderId="2" xfId="0" applyNumberFormat="1" applyFont="1" applyFill="1" applyBorder="1" applyAlignment="1">
      <alignment wrapText="1"/>
    </xf>
    <xf numFmtId="3" fontId="4" fillId="4" borderId="2" xfId="0" applyNumberFormat="1" applyFont="1" applyFill="1" applyBorder="1" applyAlignment="1">
      <alignment horizontal="right" wrapText="1"/>
    </xf>
    <xf numFmtId="3" fontId="4" fillId="4" borderId="2" xfId="0" applyNumberFormat="1" applyFont="1" applyFill="1" applyBorder="1" applyAlignment="1">
      <alignment wrapText="1"/>
    </xf>
    <xf numFmtId="49" fontId="3" fillId="4" borderId="10" xfId="0" applyNumberFormat="1" applyFont="1" applyFill="1" applyBorder="1" applyAlignment="1">
      <alignment horizontal="left" wrapText="1"/>
    </xf>
    <xf numFmtId="3" fontId="31" fillId="4" borderId="4" xfId="0" applyNumberFormat="1" applyFont="1" applyFill="1" applyBorder="1" applyAlignment="1">
      <alignment horizontal="right" wrapText="1"/>
    </xf>
    <xf numFmtId="3" fontId="31" fillId="4" borderId="4" xfId="0" applyNumberFormat="1" applyFont="1" applyFill="1" applyBorder="1" applyAlignment="1">
      <alignment wrapText="1"/>
    </xf>
    <xf numFmtId="3" fontId="4" fillId="4" borderId="4" xfId="0" applyNumberFormat="1" applyFont="1" applyFill="1" applyBorder="1" applyAlignment="1">
      <alignment horizontal="right" wrapText="1"/>
    </xf>
    <xf numFmtId="3" fontId="4" fillId="4" borderId="4" xfId="0" applyNumberFormat="1" applyFont="1" applyFill="1" applyBorder="1" applyAlignment="1">
      <alignment wrapText="1"/>
    </xf>
    <xf numFmtId="49" fontId="3" fillId="4" borderId="0" xfId="0" applyNumberFormat="1" applyFont="1" applyFill="1" applyBorder="1" applyAlignment="1">
      <alignment horizontal="left" wrapText="1"/>
    </xf>
    <xf numFmtId="3" fontId="31" fillId="4" borderId="9" xfId="0" applyNumberFormat="1" applyFont="1" applyFill="1" applyBorder="1" applyAlignment="1">
      <alignment horizontal="right" wrapText="1"/>
    </xf>
    <xf numFmtId="3" fontId="31" fillId="4" borderId="9" xfId="0" applyNumberFormat="1" applyFont="1" applyFill="1" applyBorder="1" applyAlignment="1">
      <alignment wrapText="1"/>
    </xf>
    <xf numFmtId="3" fontId="4" fillId="4" borderId="9" xfId="0" applyNumberFormat="1" applyFont="1" applyFill="1" applyBorder="1" applyAlignment="1">
      <alignment horizontal="right" wrapText="1"/>
    </xf>
    <xf numFmtId="3" fontId="4" fillId="4" borderId="9" xfId="0" applyNumberFormat="1" applyFont="1" applyFill="1" applyBorder="1" applyAlignment="1">
      <alignment wrapText="1"/>
    </xf>
    <xf numFmtId="0" fontId="28" fillId="4" borderId="0" xfId="0" quotePrefix="1" applyFont="1" applyFill="1" applyAlignment="1">
      <alignment vertical="top"/>
    </xf>
    <xf numFmtId="0" fontId="7" fillId="4" borderId="0" xfId="0" applyFont="1" applyFill="1" applyAlignment="1">
      <alignment horizontal="left" vertical="top" wrapText="1"/>
    </xf>
    <xf numFmtId="0" fontId="9" fillId="4" borderId="0" xfId="0" applyFont="1" applyFill="1" applyAlignment="1">
      <alignment horizontal="left" vertical="top" wrapText="1"/>
    </xf>
    <xf numFmtId="0" fontId="9" fillId="4" borderId="0" xfId="0" applyFont="1" applyFill="1" applyAlignment="1">
      <alignment horizontal="left" vertical="top"/>
    </xf>
    <xf numFmtId="49" fontId="28" fillId="4" borderId="0" xfId="0" applyNumberFormat="1" applyFont="1" applyFill="1" applyBorder="1" applyAlignment="1">
      <alignment horizontal="left" vertical="top"/>
    </xf>
    <xf numFmtId="49" fontId="21" fillId="4" borderId="0" xfId="0" applyNumberFormat="1" applyFont="1" applyFill="1" applyBorder="1" applyAlignment="1">
      <alignment horizontal="left" vertical="top"/>
    </xf>
    <xf numFmtId="49" fontId="16" fillId="4" borderId="0" xfId="0" applyNumberFormat="1" applyFont="1" applyFill="1" applyBorder="1" applyAlignment="1">
      <alignment horizontal="left" vertical="top"/>
    </xf>
    <xf numFmtId="0" fontId="4" fillId="2" borderId="0" xfId="0" applyNumberFormat="1" applyFont="1" applyFill="1" applyBorder="1" applyAlignment="1">
      <alignment vertical="top"/>
    </xf>
    <xf numFmtId="0" fontId="3" fillId="0" borderId="0" xfId="0" applyFont="1" applyAlignment="1">
      <alignment horizontal="center"/>
    </xf>
    <xf numFmtId="49" fontId="28" fillId="0" borderId="0" xfId="0" applyNumberFormat="1" applyFont="1" applyFill="1" applyBorder="1" applyAlignment="1">
      <alignment horizontal="left" vertical="top"/>
    </xf>
    <xf numFmtId="0" fontId="3" fillId="0" borderId="0" xfId="0" applyFont="1" applyAlignment="1">
      <alignment horizontal="left" vertical="top" wrapText="1"/>
    </xf>
    <xf numFmtId="0" fontId="2" fillId="4" borderId="0" xfId="0" applyFont="1" applyFill="1" applyAlignment="1">
      <alignment horizontal="center" vertical="top" wrapText="1"/>
    </xf>
    <xf numFmtId="0" fontId="17" fillId="5" borderId="0" xfId="0" applyFont="1" applyFill="1"/>
    <xf numFmtId="49" fontId="28" fillId="2" borderId="0" xfId="0" applyNumberFormat="1" applyFont="1" applyFill="1" applyBorder="1" applyAlignment="1">
      <alignment horizontal="left" vertical="top"/>
    </xf>
    <xf numFmtId="0" fontId="3" fillId="4" borderId="0" xfId="0" quotePrefix="1" applyFont="1" applyFill="1" applyAlignment="1">
      <alignment horizontal="center"/>
    </xf>
    <xf numFmtId="0" fontId="3" fillId="4" borderId="0" xfId="0" quotePrefix="1" applyFont="1" applyFill="1" applyAlignment="1">
      <alignment vertical="top"/>
    </xf>
    <xf numFmtId="0" fontId="3" fillId="5" borderId="0" xfId="0" applyFont="1" applyFill="1" applyAlignment="1">
      <alignment horizontal="center" vertical="top" wrapText="1"/>
    </xf>
    <xf numFmtId="14" fontId="27" fillId="3" borderId="1" xfId="0" applyNumberFormat="1" applyFont="1" applyFill="1" applyBorder="1" applyAlignment="1">
      <alignment horizontal="right" vertical="top"/>
    </xf>
    <xf numFmtId="49" fontId="28" fillId="0" borderId="0" xfId="0" applyNumberFormat="1" applyFont="1" applyFill="1" applyBorder="1" applyAlignment="1">
      <alignment horizontal="left" vertical="top"/>
    </xf>
    <xf numFmtId="0" fontId="4" fillId="2" borderId="0" xfId="0" applyFont="1" applyFill="1"/>
    <xf numFmtId="0" fontId="7" fillId="5" borderId="0" xfId="0" applyFont="1" applyFill="1" applyAlignment="1">
      <alignment horizontal="left" vertical="top" wrapText="1"/>
    </xf>
    <xf numFmtId="0" fontId="4" fillId="5" borderId="0" xfId="0" applyFont="1" applyFill="1" applyAlignment="1">
      <alignment vertical="top"/>
    </xf>
    <xf numFmtId="0" fontId="2" fillId="5" borderId="0" xfId="0" applyFont="1" applyFill="1" applyAlignment="1">
      <alignment horizontal="center" vertical="top"/>
    </xf>
    <xf numFmtId="0" fontId="2" fillId="5" borderId="0" xfId="0" applyFont="1" applyFill="1" applyBorder="1" applyAlignment="1">
      <alignment horizontal="center" vertical="top"/>
    </xf>
    <xf numFmtId="0" fontId="28" fillId="5" borderId="0" xfId="0" applyFont="1" applyFill="1" applyAlignment="1">
      <alignment vertical="top"/>
    </xf>
    <xf numFmtId="49" fontId="3" fillId="5" borderId="0" xfId="0" applyNumberFormat="1" applyFont="1" applyFill="1" applyBorder="1" applyAlignment="1">
      <alignment horizontal="left" vertical="top"/>
    </xf>
    <xf numFmtId="49" fontId="21" fillId="5" borderId="0" xfId="0" applyNumberFormat="1" applyFont="1" applyFill="1" applyBorder="1" applyAlignment="1">
      <alignment horizontal="left" vertical="top"/>
    </xf>
    <xf numFmtId="49" fontId="3" fillId="5" borderId="0" xfId="0" applyNumberFormat="1" applyFont="1" applyFill="1" applyBorder="1" applyAlignment="1">
      <alignment horizontal="right" vertical="top"/>
    </xf>
    <xf numFmtId="0" fontId="28" fillId="5" borderId="0" xfId="0" applyFont="1" applyFill="1" applyBorder="1" applyAlignment="1">
      <alignment vertical="top"/>
    </xf>
    <xf numFmtId="0" fontId="28" fillId="5" borderId="0" xfId="0" applyFont="1" applyFill="1" applyAlignment="1">
      <alignment horizontal="right" vertical="top"/>
    </xf>
    <xf numFmtId="49" fontId="4" fillId="0" borderId="0" xfId="0" applyNumberFormat="1" applyFont="1" applyFill="1" applyBorder="1" applyAlignment="1">
      <alignment horizontal="left" vertical="center"/>
    </xf>
    <xf numFmtId="14" fontId="27" fillId="3" borderId="0" xfId="0" applyNumberFormat="1" applyFont="1" applyFill="1" applyBorder="1" applyAlignment="1">
      <alignment horizontal="right" vertical="center"/>
    </xf>
    <xf numFmtId="14" fontId="4" fillId="0" borderId="0" xfId="0" applyNumberFormat="1" applyFont="1" applyFill="1" applyBorder="1" applyAlignment="1">
      <alignment vertical="center"/>
    </xf>
    <xf numFmtId="0" fontId="7" fillId="0" borderId="0" xfId="0" applyFont="1" applyAlignment="1">
      <alignment vertical="center"/>
    </xf>
    <xf numFmtId="0" fontId="3" fillId="4" borderId="0" xfId="0" applyFont="1" applyFill="1" applyAlignment="1">
      <alignment horizontal="center" vertical="center"/>
    </xf>
    <xf numFmtId="49" fontId="3" fillId="0" borderId="3" xfId="0" quotePrefix="1" applyNumberFormat="1" applyFont="1" applyFill="1" applyBorder="1" applyAlignment="1">
      <alignment horizontal="left" vertical="center" wrapText="1"/>
    </xf>
    <xf numFmtId="3" fontId="31" fillId="3" borderId="3" xfId="0" applyNumberFormat="1" applyFont="1" applyFill="1" applyBorder="1" applyAlignment="1">
      <alignment horizontal="right" vertical="center"/>
    </xf>
    <xf numFmtId="3" fontId="3" fillId="2" borderId="3" xfId="0" applyNumberFormat="1" applyFont="1" applyFill="1" applyBorder="1" applyAlignment="1">
      <alignment horizontal="right" vertical="center"/>
    </xf>
    <xf numFmtId="49" fontId="3" fillId="0" borderId="3" xfId="0" quotePrefix="1" applyNumberFormat="1" applyFont="1" applyFill="1" applyBorder="1" applyAlignment="1">
      <alignment horizontal="left" vertical="center"/>
    </xf>
    <xf numFmtId="49" fontId="3" fillId="0" borderId="0" xfId="0" quotePrefix="1" applyNumberFormat="1" applyFont="1" applyFill="1" applyBorder="1" applyAlignment="1">
      <alignment horizontal="left" vertical="center"/>
    </xf>
    <xf numFmtId="3" fontId="31" fillId="3" borderId="0"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49" fontId="4" fillId="0" borderId="0" xfId="0" applyNumberFormat="1" applyFont="1" applyFill="1" applyBorder="1" applyAlignment="1">
      <alignment horizontal="left" vertical="center" wrapText="1"/>
    </xf>
    <xf numFmtId="3" fontId="27" fillId="3" borderId="0" xfId="0" applyNumberFormat="1" applyFont="1" applyFill="1" applyBorder="1" applyAlignment="1">
      <alignment horizontal="right" vertical="center"/>
    </xf>
    <xf numFmtId="3" fontId="4" fillId="2" borderId="0" xfId="0" applyNumberFormat="1" applyFont="1" applyFill="1" applyBorder="1" applyAlignment="1">
      <alignment horizontal="right" vertical="center"/>
    </xf>
    <xf numFmtId="49" fontId="2" fillId="0" borderId="8" xfId="0" applyNumberFormat="1" applyFont="1" applyFill="1" applyBorder="1" applyAlignment="1">
      <alignment horizontal="left"/>
    </xf>
    <xf numFmtId="49" fontId="2" fillId="0" borderId="0" xfId="0" applyNumberFormat="1" applyFont="1" applyFill="1" applyBorder="1" applyAlignment="1">
      <alignment horizontal="left"/>
    </xf>
    <xf numFmtId="0" fontId="38" fillId="0" borderId="0" xfId="0" applyFont="1" applyBorder="1"/>
    <xf numFmtId="0" fontId="38" fillId="0" borderId="8" xfId="0" applyFont="1" applyBorder="1"/>
    <xf numFmtId="167" fontId="38" fillId="3" borderId="0" xfId="0" applyNumberFormat="1" applyFont="1" applyFill="1" applyBorder="1" applyAlignment="1">
      <alignment horizontal="right"/>
    </xf>
    <xf numFmtId="167" fontId="2" fillId="2" borderId="0" xfId="0" applyNumberFormat="1" applyFont="1" applyFill="1" applyBorder="1" applyAlignment="1">
      <alignment horizontal="right"/>
    </xf>
    <xf numFmtId="167" fontId="38" fillId="3" borderId="8" xfId="0" applyNumberFormat="1" applyFont="1" applyFill="1" applyBorder="1" applyAlignment="1">
      <alignment horizontal="right"/>
    </xf>
    <xf numFmtId="167" fontId="2" fillId="2" borderId="8" xfId="0" applyNumberFormat="1" applyFont="1" applyFill="1" applyBorder="1" applyAlignment="1">
      <alignment horizontal="right"/>
    </xf>
    <xf numFmtId="0" fontId="3" fillId="0" borderId="0" xfId="0" applyFont="1" applyFill="1" applyBorder="1"/>
    <xf numFmtId="167" fontId="38" fillId="0" borderId="0" xfId="0" applyNumberFormat="1" applyFont="1" applyFill="1" applyBorder="1"/>
    <xf numFmtId="167" fontId="2" fillId="0" borderId="0" xfId="0" applyNumberFormat="1" applyFont="1" applyFill="1" applyBorder="1" applyAlignment="1">
      <alignment horizontal="right"/>
    </xf>
    <xf numFmtId="167" fontId="31" fillId="3" borderId="1" xfId="0" applyNumberFormat="1" applyFont="1" applyFill="1" applyBorder="1" applyAlignment="1">
      <alignment horizontal="right"/>
    </xf>
    <xf numFmtId="167" fontId="31" fillId="3" borderId="2" xfId="0" applyNumberFormat="1" applyFont="1" applyFill="1" applyBorder="1" applyAlignment="1">
      <alignment horizontal="right"/>
    </xf>
    <xf numFmtId="167" fontId="31" fillId="3" borderId="3" xfId="0" applyNumberFormat="1" applyFont="1" applyFill="1" applyBorder="1" applyAlignment="1">
      <alignment horizontal="right" vertical="top"/>
    </xf>
    <xf numFmtId="167" fontId="27" fillId="3" borderId="11" xfId="0" applyNumberFormat="1" applyFont="1" applyFill="1" applyBorder="1" applyAlignment="1">
      <alignment horizontal="right"/>
    </xf>
    <xf numFmtId="167" fontId="27" fillId="3" borderId="5" xfId="0" applyNumberFormat="1" applyFont="1" applyFill="1" applyBorder="1" applyAlignment="1">
      <alignment horizontal="right"/>
    </xf>
    <xf numFmtId="167" fontId="31" fillId="3" borderId="4" xfId="0" applyNumberFormat="1" applyFont="1" applyFill="1" applyBorder="1" applyAlignment="1">
      <alignment horizontal="right"/>
    </xf>
    <xf numFmtId="167" fontId="27" fillId="3" borderId="9" xfId="0" applyNumberFormat="1" applyFont="1" applyFill="1" applyBorder="1" applyAlignment="1">
      <alignment horizontal="right"/>
    </xf>
    <xf numFmtId="167" fontId="27" fillId="3" borderId="0" xfId="0" applyNumberFormat="1" applyFont="1" applyFill="1" applyBorder="1" applyAlignment="1">
      <alignment horizontal="right"/>
    </xf>
    <xf numFmtId="167" fontId="31" fillId="3" borderId="0" xfId="0" applyNumberFormat="1" applyFont="1" applyFill="1" applyBorder="1" applyAlignment="1">
      <alignment horizontal="right"/>
    </xf>
    <xf numFmtId="167" fontId="31" fillId="3" borderId="17" xfId="0" applyNumberFormat="1" applyFont="1" applyFill="1" applyBorder="1" applyAlignment="1">
      <alignment horizontal="right"/>
    </xf>
    <xf numFmtId="167" fontId="31" fillId="3" borderId="22" xfId="0" applyNumberFormat="1" applyFont="1" applyFill="1" applyBorder="1" applyAlignment="1">
      <alignment horizontal="right"/>
    </xf>
    <xf numFmtId="167" fontId="27" fillId="3" borderId="8" xfId="0" applyNumberFormat="1" applyFont="1" applyFill="1" applyBorder="1" applyAlignment="1">
      <alignment horizontal="right"/>
    </xf>
    <xf numFmtId="167" fontId="31" fillId="3" borderId="23" xfId="0" applyNumberFormat="1" applyFont="1" applyFill="1" applyBorder="1" applyAlignment="1">
      <alignment horizontal="right"/>
    </xf>
    <xf numFmtId="167" fontId="31" fillId="3" borderId="11" xfId="0"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2" xfId="0" applyNumberFormat="1" applyFont="1" applyFill="1" applyBorder="1" applyAlignment="1"/>
    <xf numFmtId="167" fontId="3" fillId="2" borderId="3" xfId="0" applyNumberFormat="1" applyFont="1" applyFill="1" applyBorder="1" applyAlignment="1">
      <alignment horizontal="right" vertical="top"/>
    </xf>
    <xf numFmtId="167" fontId="3" fillId="0" borderId="1" xfId="0" applyNumberFormat="1" applyFont="1" applyFill="1" applyBorder="1" applyAlignment="1"/>
    <xf numFmtId="167" fontId="4" fillId="0" borderId="11" xfId="0" applyNumberFormat="1" applyFont="1" applyFill="1" applyBorder="1" applyAlignment="1"/>
    <xf numFmtId="167" fontId="4" fillId="0" borderId="5" xfId="0" applyNumberFormat="1" applyFont="1" applyFill="1" applyBorder="1" applyAlignment="1"/>
    <xf numFmtId="167" fontId="3" fillId="0" borderId="4" xfId="0" applyNumberFormat="1" applyFont="1" applyFill="1" applyBorder="1" applyAlignment="1"/>
    <xf numFmtId="167" fontId="4" fillId="0" borderId="9" xfId="0" applyNumberFormat="1" applyFont="1" applyFill="1" applyBorder="1" applyAlignment="1"/>
    <xf numFmtId="167" fontId="4" fillId="0" borderId="0" xfId="0" applyNumberFormat="1" applyFont="1" applyFill="1" applyBorder="1" applyAlignment="1"/>
    <xf numFmtId="167" fontId="3" fillId="0" borderId="0" xfId="0" applyNumberFormat="1" applyFont="1" applyFill="1" applyBorder="1" applyAlignment="1"/>
    <xf numFmtId="167" fontId="3" fillId="0" borderId="17" xfId="0" applyNumberFormat="1" applyFont="1" applyFill="1" applyBorder="1" applyAlignment="1"/>
    <xf numFmtId="167" fontId="3" fillId="0" borderId="7" xfId="0" applyNumberFormat="1" applyFont="1" applyFill="1" applyBorder="1" applyAlignment="1"/>
    <xf numFmtId="167" fontId="4" fillId="0" borderId="8" xfId="0" applyNumberFormat="1" applyFont="1" applyFill="1" applyBorder="1" applyAlignment="1"/>
    <xf numFmtId="167" fontId="3" fillId="2" borderId="2" xfId="0" applyNumberFormat="1" applyFont="1" applyFill="1" applyBorder="1" applyAlignment="1">
      <alignment horizontal="right"/>
    </xf>
    <xf numFmtId="167" fontId="3" fillId="2" borderId="3" xfId="0" applyNumberFormat="1" applyFont="1" applyFill="1" applyBorder="1" applyAlignment="1">
      <alignment horizontal="right"/>
    </xf>
    <xf numFmtId="167" fontId="3" fillId="0" borderId="0" xfId="0" applyNumberFormat="1" applyFont="1"/>
    <xf numFmtId="167" fontId="3" fillId="0" borderId="11" xfId="0" applyNumberFormat="1" applyFont="1" applyFill="1" applyBorder="1" applyAlignment="1"/>
    <xf numFmtId="0" fontId="29" fillId="0" borderId="0" xfId="0" quotePrefix="1" applyFont="1" applyAlignment="1">
      <alignment horizontal="center"/>
    </xf>
    <xf numFmtId="0" fontId="28" fillId="5" borderId="0" xfId="0" applyFont="1" applyFill="1" applyAlignment="1">
      <alignment horizontal="center"/>
    </xf>
    <xf numFmtId="0" fontId="28" fillId="0" borderId="0" xfId="0" applyFont="1" applyAlignment="1">
      <alignment horizontal="center" wrapText="1"/>
    </xf>
    <xf numFmtId="0" fontId="29" fillId="5" borderId="0" xfId="0" quotePrefix="1" applyFont="1" applyFill="1" applyAlignment="1">
      <alignment horizontal="center"/>
    </xf>
    <xf numFmtId="0" fontId="3" fillId="0" borderId="0" xfId="0" applyFont="1" applyAlignment="1">
      <alignment horizontal="center"/>
    </xf>
    <xf numFmtId="166" fontId="3" fillId="0" borderId="0" xfId="0" applyNumberFormat="1" applyFont="1" applyAlignment="1">
      <alignment horizontal="center"/>
    </xf>
    <xf numFmtId="0" fontId="28" fillId="0" borderId="0" xfId="0" applyFont="1" applyAlignment="1">
      <alignment horizontal="center"/>
    </xf>
    <xf numFmtId="0" fontId="26" fillId="0" borderId="0" xfId="0" applyNumberFormat="1" applyFont="1" applyFill="1" applyBorder="1" applyAlignment="1">
      <alignment horizontal="center" vertical="top"/>
    </xf>
    <xf numFmtId="0" fontId="26" fillId="2" borderId="0" xfId="0" applyNumberFormat="1" applyFont="1" applyFill="1" applyBorder="1" applyAlignment="1">
      <alignment horizontal="center"/>
    </xf>
    <xf numFmtId="0" fontId="26" fillId="0" borderId="0" xfId="0" applyFont="1" applyAlignment="1">
      <alignment horizontal="center"/>
    </xf>
    <xf numFmtId="3" fontId="31" fillId="3" borderId="4" xfId="0" applyNumberFormat="1" applyFont="1" applyFill="1" applyBorder="1" applyAlignment="1">
      <alignment horizontal="right" vertical="top"/>
    </xf>
    <xf numFmtId="3" fontId="3" fillId="2" borderId="7" xfId="0" applyNumberFormat="1" applyFont="1" applyFill="1" applyBorder="1" applyAlignment="1">
      <alignment horizontal="right" vertical="top"/>
    </xf>
    <xf numFmtId="3" fontId="27" fillId="3" borderId="9" xfId="0" applyNumberFormat="1" applyFont="1" applyFill="1" applyBorder="1" applyAlignment="1">
      <alignment horizontal="right" vertical="top"/>
    </xf>
    <xf numFmtId="3" fontId="4" fillId="2" borderId="9" xfId="0" applyNumberFormat="1" applyFont="1" applyFill="1" applyBorder="1" applyAlignment="1">
      <alignment horizontal="right" vertical="top"/>
    </xf>
    <xf numFmtId="14" fontId="27" fillId="3" borderId="1" xfId="0" applyNumberFormat="1" applyFont="1" applyFill="1" applyBorder="1" applyAlignment="1">
      <alignment horizontal="right" vertical="top"/>
    </xf>
    <xf numFmtId="14" fontId="4" fillId="0" borderId="1" xfId="0" applyNumberFormat="1" applyFont="1" applyFill="1" applyBorder="1" applyAlignment="1">
      <alignment horizontal="right" vertical="top"/>
    </xf>
    <xf numFmtId="3" fontId="3" fillId="0" borderId="13" xfId="0" applyNumberFormat="1" applyFont="1" applyFill="1" applyBorder="1" applyAlignment="1">
      <alignment horizontal="right" vertical="top"/>
    </xf>
    <xf numFmtId="49" fontId="3" fillId="2" borderId="0" xfId="0" applyNumberFormat="1" applyFont="1" applyFill="1" applyBorder="1" applyAlignment="1">
      <alignment horizontal="left" vertical="top" wrapText="1"/>
    </xf>
    <xf numFmtId="49" fontId="4" fillId="2" borderId="0" xfId="0" applyNumberFormat="1" applyFont="1" applyFill="1" applyBorder="1" applyAlignment="1">
      <alignment horizontal="left" vertical="top"/>
    </xf>
    <xf numFmtId="49" fontId="28" fillId="0" borderId="0" xfId="0" applyNumberFormat="1" applyFont="1" applyFill="1" applyBorder="1" applyAlignment="1">
      <alignment horizontal="left" vertical="top" wrapText="1"/>
    </xf>
    <xf numFmtId="3" fontId="31" fillId="3" borderId="15" xfId="0" applyNumberFormat="1" applyFont="1" applyFill="1" applyBorder="1" applyAlignment="1">
      <alignment horizontal="right" vertical="top"/>
    </xf>
    <xf numFmtId="3" fontId="3" fillId="0" borderId="12" xfId="0" applyNumberFormat="1" applyFont="1" applyFill="1" applyBorder="1" applyAlignment="1">
      <alignment horizontal="right" vertical="top"/>
    </xf>
    <xf numFmtId="3" fontId="31" fillId="3" borderId="3" xfId="0" applyNumberFormat="1" applyFont="1" applyFill="1" applyBorder="1" applyAlignment="1">
      <alignment horizontal="right" vertical="top"/>
    </xf>
    <xf numFmtId="1" fontId="27" fillId="3" borderId="1" xfId="0" applyNumberFormat="1" applyFont="1" applyFill="1" applyBorder="1" applyAlignment="1">
      <alignment horizontal="right" vertical="top"/>
    </xf>
    <xf numFmtId="1" fontId="4" fillId="0" borderId="1" xfId="0" applyNumberFormat="1" applyFont="1" applyFill="1" applyBorder="1" applyAlignment="1">
      <alignment horizontal="right" vertical="top"/>
    </xf>
    <xf numFmtId="49" fontId="28" fillId="0" borderId="0" xfId="0" applyNumberFormat="1" applyFont="1" applyFill="1" applyBorder="1" applyAlignment="1">
      <alignment horizontal="left" vertical="top"/>
    </xf>
    <xf numFmtId="0" fontId="0" fillId="2" borderId="0" xfId="0" applyFont="1" applyFill="1" applyAlignment="1">
      <alignment horizontal="left" vertical="top" wrapText="1"/>
    </xf>
    <xf numFmtId="14" fontId="27" fillId="3" borderId="0" xfId="0" applyNumberFormat="1" applyFont="1" applyFill="1" applyBorder="1" applyAlignment="1">
      <alignment horizontal="right" vertical="top"/>
    </xf>
    <xf numFmtId="14" fontId="4" fillId="0" borderId="0" xfId="0" applyNumberFormat="1" applyFont="1" applyFill="1" applyBorder="1" applyAlignment="1">
      <alignment horizontal="right" vertical="top"/>
    </xf>
    <xf numFmtId="0" fontId="4" fillId="0" borderId="1" xfId="0" applyNumberFormat="1" applyFont="1" applyFill="1" applyBorder="1" applyAlignment="1">
      <alignment horizontal="right" vertical="top"/>
    </xf>
    <xf numFmtId="3" fontId="3" fillId="2" borderId="13" xfId="0" applyNumberFormat="1" applyFont="1" applyFill="1" applyBorder="1" applyAlignment="1">
      <alignment horizontal="right" vertical="top"/>
    </xf>
    <xf numFmtId="49" fontId="31" fillId="3" borderId="10" xfId="0" applyNumberFormat="1" applyFont="1" applyFill="1" applyBorder="1" applyAlignment="1">
      <alignment horizontal="right" vertical="top"/>
    </xf>
    <xf numFmtId="49" fontId="3" fillId="0" borderId="18" xfId="0" applyNumberFormat="1" applyFont="1" applyFill="1" applyBorder="1" applyAlignment="1">
      <alignment horizontal="right" vertical="top"/>
    </xf>
    <xf numFmtId="3" fontId="31" fillId="3" borderId="2" xfId="0" applyNumberFormat="1" applyFont="1" applyFill="1" applyBorder="1" applyAlignment="1">
      <alignment horizontal="right" vertical="top"/>
    </xf>
    <xf numFmtId="3" fontId="3" fillId="0" borderId="6" xfId="0" applyNumberFormat="1" applyFont="1" applyFill="1" applyBorder="1" applyAlignment="1">
      <alignment horizontal="right" vertical="top"/>
    </xf>
    <xf numFmtId="3" fontId="31" fillId="3" borderId="21" xfId="0" applyNumberFormat="1" applyFont="1" applyFill="1" applyBorder="1" applyAlignment="1">
      <alignment horizontal="right" vertical="top"/>
    </xf>
    <xf numFmtId="3" fontId="31" fillId="3" borderId="22" xfId="0" applyNumberFormat="1" applyFont="1" applyFill="1" applyBorder="1" applyAlignment="1">
      <alignment horizontal="right" vertical="top"/>
    </xf>
    <xf numFmtId="3" fontId="27" fillId="3" borderId="9" xfId="0" applyNumberFormat="1" applyFont="1" applyFill="1" applyBorder="1" applyAlignment="1">
      <alignment horizontal="right" wrapText="1"/>
    </xf>
    <xf numFmtId="3" fontId="3" fillId="0" borderId="21" xfId="0" applyNumberFormat="1" applyFont="1" applyFill="1" applyBorder="1" applyAlignment="1">
      <alignment horizontal="right" vertical="top"/>
    </xf>
    <xf numFmtId="3" fontId="3" fillId="2" borderId="22" xfId="0" applyNumberFormat="1" applyFont="1" applyFill="1" applyBorder="1" applyAlignment="1">
      <alignment horizontal="right" vertical="top"/>
    </xf>
    <xf numFmtId="3" fontId="4" fillId="0" borderId="9" xfId="0" applyNumberFormat="1" applyFont="1" applyFill="1" applyBorder="1" applyAlignment="1">
      <alignment horizontal="right" vertical="top"/>
    </xf>
    <xf numFmtId="1" fontId="4" fillId="0" borderId="0" xfId="0" applyNumberFormat="1" applyFont="1" applyFill="1" applyBorder="1" applyAlignment="1">
      <alignment horizontal="right" vertical="top"/>
    </xf>
    <xf numFmtId="1" fontId="27" fillId="3" borderId="0" xfId="0" applyNumberFormat="1" applyFont="1" applyFill="1" applyBorder="1" applyAlignment="1">
      <alignment horizontal="right" vertical="top"/>
    </xf>
    <xf numFmtId="0" fontId="3" fillId="0" borderId="0" xfId="0" applyFont="1" applyAlignment="1">
      <alignment horizontal="left" wrapText="1"/>
    </xf>
    <xf numFmtId="0" fontId="3" fillId="0" borderId="0" xfId="0" applyFont="1" applyAlignment="1">
      <alignment horizontal="left" vertical="top" wrapText="1"/>
    </xf>
    <xf numFmtId="164" fontId="27" fillId="3" borderId="1" xfId="0" applyNumberFormat="1" applyFont="1" applyFill="1" applyBorder="1" applyAlignment="1">
      <alignment horizontal="right" vertical="top"/>
    </xf>
    <xf numFmtId="0" fontId="3" fillId="4" borderId="0" xfId="0" applyFont="1" applyFill="1" applyAlignment="1">
      <alignment horizontal="left" vertical="top" wrapText="1"/>
    </xf>
    <xf numFmtId="49" fontId="3" fillId="4" borderId="0" xfId="0" applyNumberFormat="1" applyFont="1" applyFill="1" applyBorder="1" applyAlignment="1">
      <alignment horizontal="left" vertical="top" wrapText="1"/>
    </xf>
    <xf numFmtId="0" fontId="28" fillId="4" borderId="0" xfId="0" applyFont="1" applyFill="1" applyAlignment="1">
      <alignment horizontal="left" vertical="top" wrapText="1"/>
    </xf>
    <xf numFmtId="0" fontId="2" fillId="4" borderId="0" xfId="0" applyFont="1" applyFill="1" applyAlignment="1">
      <alignment horizontal="center" vertical="top" wrapText="1"/>
    </xf>
    <xf numFmtId="14" fontId="27" fillId="4" borderId="0" xfId="0" applyNumberFormat="1" applyFont="1" applyFill="1" applyBorder="1" applyAlignment="1">
      <alignment horizontal="center" vertical="top"/>
    </xf>
    <xf numFmtId="14" fontId="4" fillId="4" borderId="0" xfId="0" applyNumberFormat="1" applyFont="1" applyFill="1" applyBorder="1" applyAlignment="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152400</xdr:rowOff>
    </xdr:from>
    <xdr:to>
      <xdr:col>2</xdr:col>
      <xdr:colOff>153988</xdr:colOff>
      <xdr:row>23</xdr:row>
      <xdr:rowOff>25400</xdr:rowOff>
    </xdr:to>
    <xdr:pic>
      <xdr:nvPicPr>
        <xdr:cNvPr id="2" name="Bild 2" descr="Logo_RGB_farb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9987" r="5884" b="19345"/>
        <a:stretch>
          <a:fillRect/>
        </a:stretch>
      </xdr:blipFill>
      <xdr:spPr bwMode="auto">
        <a:xfrm>
          <a:off x="0" y="3390900"/>
          <a:ext cx="2592388"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400049</xdr:colOff>
      <xdr:row>46</xdr:row>
      <xdr:rowOff>161925</xdr:rowOff>
    </xdr:from>
    <xdr:to>
      <xdr:col>6</xdr:col>
      <xdr:colOff>47624</xdr:colOff>
      <xdr:row>54</xdr:row>
      <xdr:rowOff>47625</xdr:rowOff>
    </xdr:to>
    <xdr:sp macro="" textlink="">
      <xdr:nvSpPr>
        <xdr:cNvPr id="2" name="Textfeld 1"/>
        <xdr:cNvSpPr txBox="1"/>
      </xdr:nvSpPr>
      <xdr:spPr>
        <a:xfrm>
          <a:off x="400049" y="11249025"/>
          <a:ext cx="7267575" cy="148590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b="1" u="sng" baseline="0">
              <a:solidFill>
                <a:schemeClr val="dk1"/>
              </a:solidFill>
              <a:effectLst/>
              <a:latin typeface="Arial" pitchFamily="34" charset="0"/>
              <a:ea typeface="+mn-ea"/>
              <a:cs typeface="Arial" pitchFamily="34" charset="0"/>
            </a:rPr>
            <a:t>Allgemeiner Kommentar</a:t>
          </a:r>
          <a:r>
            <a:rPr lang="de-CH" sz="900" u="sng" baseline="0">
              <a:solidFill>
                <a:schemeClr val="dk1"/>
              </a:solidFill>
              <a:effectLst/>
              <a:latin typeface="Arial" pitchFamily="34" charset="0"/>
              <a:ea typeface="+mn-ea"/>
              <a:cs typeface="Arial" pitchFamily="34" charset="0"/>
            </a:rPr>
            <a:t/>
          </a:r>
          <a:br>
            <a:rPr lang="de-CH" sz="900" u="sng" baseline="0">
              <a:solidFill>
                <a:schemeClr val="dk1"/>
              </a:solidFill>
              <a:effectLst/>
              <a:latin typeface="Arial" pitchFamily="34" charset="0"/>
              <a:ea typeface="+mn-ea"/>
              <a:cs typeface="Arial" pitchFamily="34" charset="0"/>
            </a:rPr>
          </a:br>
          <a:r>
            <a:rPr lang="de-CH" sz="900" baseline="0">
              <a:solidFill>
                <a:schemeClr val="dk1"/>
              </a:solidFill>
              <a:effectLst/>
              <a:latin typeface="Arial" pitchFamily="34" charset="0"/>
              <a:ea typeface="+mn-ea"/>
              <a:cs typeface="Arial" pitchFamily="34" charset="0"/>
            </a:rPr>
            <a:t>Gemäss Art.959 a Abs.4 OR können Forderungen und Verbindlichkeiten gegenüber direkt oder indirekt Beteiligten und Organen sowie gegenüber Unternehmen, an denen direkt oder indirekt eine Beteiligung besteht, auch direkt gesondert in der Bilanz ausgewiesen werden.  </a:t>
          </a:r>
          <a:endParaRPr lang="de-CH" sz="900" baseline="0">
            <a:latin typeface="Arial" pitchFamily="34" charset="0"/>
            <a:cs typeface="Arial" pitchFamily="34" charset="0"/>
          </a:endParaRPr>
        </a:p>
        <a:p>
          <a:endParaRPr lang="de-CH" sz="900">
            <a:latin typeface="Arial" pitchFamily="34" charset="0"/>
            <a:cs typeface="Arial" pitchFamily="34" charset="0"/>
          </a:endParaRPr>
        </a:p>
      </xdr:txBody>
    </xdr:sp>
    <xdr:clientData/>
  </xdr:twoCellAnchor>
  <xdr:twoCellAnchor>
    <xdr:from>
      <xdr:col>6</xdr:col>
      <xdr:colOff>209550</xdr:colOff>
      <xdr:row>29</xdr:row>
      <xdr:rowOff>28575</xdr:rowOff>
    </xdr:from>
    <xdr:to>
      <xdr:col>6</xdr:col>
      <xdr:colOff>209551</xdr:colOff>
      <xdr:row>36</xdr:row>
      <xdr:rowOff>28575</xdr:rowOff>
    </xdr:to>
    <xdr:cxnSp macro="">
      <xdr:nvCxnSpPr>
        <xdr:cNvPr id="3" name="Gerade Verbindung 2"/>
        <xdr:cNvCxnSpPr/>
      </xdr:nvCxnSpPr>
      <xdr:spPr>
        <a:xfrm flipH="1">
          <a:off x="7829550" y="5838825"/>
          <a:ext cx="1" cy="14001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228600</xdr:colOff>
      <xdr:row>40</xdr:row>
      <xdr:rowOff>38100</xdr:rowOff>
    </xdr:from>
    <xdr:to>
      <xdr:col>6</xdr:col>
      <xdr:colOff>228603</xdr:colOff>
      <xdr:row>46</xdr:row>
      <xdr:rowOff>85725</xdr:rowOff>
    </xdr:to>
    <xdr:cxnSp macro="">
      <xdr:nvCxnSpPr>
        <xdr:cNvPr id="5" name="Gerade Verbindung 4"/>
        <xdr:cNvCxnSpPr/>
      </xdr:nvCxnSpPr>
      <xdr:spPr>
        <a:xfrm flipH="1">
          <a:off x="7848600" y="8048625"/>
          <a:ext cx="3" cy="12477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552450</xdr:colOff>
      <xdr:row>46</xdr:row>
      <xdr:rowOff>0</xdr:rowOff>
    </xdr:from>
    <xdr:to>
      <xdr:col>8</xdr:col>
      <xdr:colOff>19050</xdr:colOff>
      <xdr:row>72</xdr:row>
      <xdr:rowOff>47625</xdr:rowOff>
    </xdr:to>
    <xdr:sp macro="" textlink="">
      <xdr:nvSpPr>
        <xdr:cNvPr id="2" name="Textfeld 1"/>
        <xdr:cNvSpPr txBox="1"/>
      </xdr:nvSpPr>
      <xdr:spPr>
        <a:xfrm>
          <a:off x="552450" y="22536150"/>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Fussnoten:</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26)  Unverändert zur bisherigen Regelung muss auch unter den neuen Vorschriften von Fall zu Fall entschieden werden, ob eine </a:t>
          </a:r>
          <a:br>
            <a:rPr lang="de-CH" sz="900" baseline="0">
              <a:latin typeface="Arial" pitchFamily="34" charset="0"/>
              <a:cs typeface="Arial" pitchFamily="34" charset="0"/>
            </a:rPr>
          </a:br>
          <a:r>
            <a:rPr lang="de-CH" sz="900" baseline="0">
              <a:latin typeface="Arial" pitchFamily="34" charset="0"/>
              <a:cs typeface="Arial" pitchFamily="34" charset="0"/>
            </a:rPr>
            <a:t>       Nettoauflösung von stillen Reserven als </a:t>
          </a:r>
          <a:r>
            <a:rPr lang="de-CH" sz="900" baseline="0">
              <a:solidFill>
                <a:sysClr val="windowText" lastClr="000000"/>
              </a:solidFill>
              <a:latin typeface="Arial" pitchFamily="34" charset="0"/>
              <a:cs typeface="Arial" pitchFamily="34" charset="0"/>
            </a:rPr>
            <a:t>wesentlich zu betrachten ist. So wurde an dieser Stelle bewusst darauf verzichtet, relative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Schwellenwerte (zum Beispiel in Bezug auf das Reinergebnis) vorzugeben.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27) Aufgrund des Gesetzestextes geht nicht eindeutig hervor, ob die Angabe von in der Berichtsperiode zugeteilten Rechten oder die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Bestände am Jahresende auszuweisen sind. Wir interpretieren es so, dass die Bestände gemeint sind. Weiter ist die Bewertungs-</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methode nicht  vorgeschrieben. Wir empfehlen deshalb den gewählten Bewertungsansatz offenzulegen.</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28)  Das Gesetz verlangt die generelle Offenlegung von Leasingverbindlichkeiten mit Restlaufzeit &gt; 1 Jahr. Allerdings würde aus unserer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Sicht die Offenlegung von bereits bilanzierten Leasingverbindlichkeiten keinen Sinn machen. Deshalb werden in dieser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Musterjahresrechnung präzisierend nur die nicht bilanzierten offengelegt. </a:t>
          </a:r>
          <a:br>
            <a:rPr lang="de-CH" sz="900" baseline="0">
              <a:solidFill>
                <a:sysClr val="windowText" lastClr="000000"/>
              </a:solidFill>
              <a:latin typeface="Arial" pitchFamily="34" charset="0"/>
              <a:cs typeface="Arial" pitchFamily="34" charset="0"/>
            </a:rPr>
          </a:b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baseline="0">
            <a:latin typeface="Arial" pitchFamily="34" charset="0"/>
            <a:cs typeface="Arial" pitchFamily="34" charset="0"/>
          </a:endParaRPr>
        </a:p>
      </xdr:txBody>
    </xdr:sp>
    <xdr:clientData/>
  </xdr:twoCellAnchor>
  <xdr:twoCellAnchor>
    <xdr:from>
      <xdr:col>0</xdr:col>
      <xdr:colOff>352425</xdr:colOff>
      <xdr:row>16</xdr:row>
      <xdr:rowOff>104775</xdr:rowOff>
    </xdr:from>
    <xdr:to>
      <xdr:col>0</xdr:col>
      <xdr:colOff>352426</xdr:colOff>
      <xdr:row>20</xdr:row>
      <xdr:rowOff>38100</xdr:rowOff>
    </xdr:to>
    <xdr:cxnSp macro="">
      <xdr:nvCxnSpPr>
        <xdr:cNvPr id="3" name="Gerade Verbindung 2"/>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352425</xdr:colOff>
      <xdr:row>68</xdr:row>
      <xdr:rowOff>19050</xdr:rowOff>
    </xdr:from>
    <xdr:to>
      <xdr:col>0</xdr:col>
      <xdr:colOff>352426</xdr:colOff>
      <xdr:row>71</xdr:row>
      <xdr:rowOff>76200</xdr:rowOff>
    </xdr:to>
    <xdr:cxnSp macro="">
      <xdr:nvCxnSpPr>
        <xdr:cNvPr id="5" name="Gerade Verbindung 4"/>
        <xdr:cNvCxnSpPr/>
      </xdr:nvCxnSpPr>
      <xdr:spPr>
        <a:xfrm flipH="1">
          <a:off x="352425" y="13554075"/>
          <a:ext cx="1" cy="6572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26</xdr:row>
      <xdr:rowOff>19050</xdr:rowOff>
    </xdr:from>
    <xdr:to>
      <xdr:col>8</xdr:col>
      <xdr:colOff>219077</xdr:colOff>
      <xdr:row>29</xdr:row>
      <xdr:rowOff>76200</xdr:rowOff>
    </xdr:to>
    <xdr:cxnSp macro="">
      <xdr:nvCxnSpPr>
        <xdr:cNvPr id="6" name="Gerade Verbindung 5"/>
        <xdr:cNvCxnSpPr/>
      </xdr:nvCxnSpPr>
      <xdr:spPr>
        <a:xfrm flipH="1">
          <a:off x="7896225" y="5438775"/>
          <a:ext cx="2" cy="6000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200027</xdr:colOff>
      <xdr:row>32</xdr:row>
      <xdr:rowOff>19050</xdr:rowOff>
    </xdr:from>
    <xdr:to>
      <xdr:col>8</xdr:col>
      <xdr:colOff>209550</xdr:colOff>
      <xdr:row>36</xdr:row>
      <xdr:rowOff>9525</xdr:rowOff>
    </xdr:to>
    <xdr:cxnSp macro="">
      <xdr:nvCxnSpPr>
        <xdr:cNvPr id="8" name="Gerade Verbindung 7"/>
        <xdr:cNvCxnSpPr/>
      </xdr:nvCxnSpPr>
      <xdr:spPr>
        <a:xfrm>
          <a:off x="7877177" y="6524625"/>
          <a:ext cx="9523" cy="714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333377</xdr:colOff>
      <xdr:row>91</xdr:row>
      <xdr:rowOff>28575</xdr:rowOff>
    </xdr:from>
    <xdr:to>
      <xdr:col>0</xdr:col>
      <xdr:colOff>342900</xdr:colOff>
      <xdr:row>92</xdr:row>
      <xdr:rowOff>28575</xdr:rowOff>
    </xdr:to>
    <xdr:cxnSp macro="">
      <xdr:nvCxnSpPr>
        <xdr:cNvPr id="9" name="Gerade Verbindung 8"/>
        <xdr:cNvCxnSpPr/>
      </xdr:nvCxnSpPr>
      <xdr:spPr>
        <a:xfrm>
          <a:off x="333377" y="18526125"/>
          <a:ext cx="9523" cy="200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23</xdr:row>
      <xdr:rowOff>38100</xdr:rowOff>
    </xdr:from>
    <xdr:to>
      <xdr:col>0</xdr:col>
      <xdr:colOff>323850</xdr:colOff>
      <xdr:row>35</xdr:row>
      <xdr:rowOff>104775</xdr:rowOff>
    </xdr:to>
    <xdr:cxnSp macro="">
      <xdr:nvCxnSpPr>
        <xdr:cNvPr id="10" name="Gerade Verbindung 9"/>
        <xdr:cNvCxnSpPr/>
      </xdr:nvCxnSpPr>
      <xdr:spPr>
        <a:xfrm>
          <a:off x="314325" y="4543425"/>
          <a:ext cx="9525" cy="26098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552450</xdr:colOff>
      <xdr:row>37</xdr:row>
      <xdr:rowOff>19050</xdr:rowOff>
    </xdr:from>
    <xdr:to>
      <xdr:col>8</xdr:col>
      <xdr:colOff>19050</xdr:colOff>
      <xdr:row>41</xdr:row>
      <xdr:rowOff>76200</xdr:rowOff>
    </xdr:to>
    <xdr:sp macro="" textlink="">
      <xdr:nvSpPr>
        <xdr:cNvPr id="2" name="Textfeld 1"/>
        <xdr:cNvSpPr txBox="1"/>
      </xdr:nvSpPr>
      <xdr:spPr>
        <a:xfrm>
          <a:off x="552450" y="8953500"/>
          <a:ext cx="7143750" cy="8572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Fussnoten:</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solidFill>
                <a:schemeClr val="dk1"/>
              </a:solidFill>
              <a:effectLst/>
              <a:latin typeface="Arial" pitchFamily="34" charset="0"/>
              <a:ea typeface="+mn-ea"/>
              <a:cs typeface="Arial" pitchFamily="34" charset="0"/>
            </a:rPr>
            <a:t>29)  Vorgeschlagene </a:t>
          </a:r>
          <a:r>
            <a:rPr lang="de-CH" sz="900" baseline="0">
              <a:solidFill>
                <a:sysClr val="windowText" lastClr="000000"/>
              </a:solidFill>
              <a:effectLst/>
              <a:latin typeface="Arial" pitchFamily="34" charset="0"/>
              <a:ea typeface="+mn-ea"/>
              <a:cs typeface="Arial" pitchFamily="34" charset="0"/>
            </a:rPr>
            <a:t>Standardformulierung bei Fehlen von grösseren bekannten Eventualverbindlichkeiten, welche in jenem Fall einzeln</a:t>
          </a:r>
          <a:br>
            <a:rPr lang="de-CH" sz="900" baseline="0">
              <a:solidFill>
                <a:sysClr val="windowText" lastClr="000000"/>
              </a:solidFill>
              <a:effectLst/>
              <a:latin typeface="Arial" pitchFamily="34" charset="0"/>
              <a:ea typeface="+mn-ea"/>
              <a:cs typeface="Arial" pitchFamily="34" charset="0"/>
            </a:rPr>
          </a:br>
          <a:r>
            <a:rPr lang="de-CH" sz="900" baseline="0">
              <a:solidFill>
                <a:sysClr val="windowText" lastClr="000000"/>
              </a:solidFill>
              <a:effectLst/>
              <a:latin typeface="Arial" pitchFamily="34" charset="0"/>
              <a:ea typeface="+mn-ea"/>
              <a:cs typeface="Arial" pitchFamily="34" charset="0"/>
            </a:rPr>
            <a:t>      erwähnt werden müssten (falls bekannt auch unter Angabe des möglichen betraglichen Ausmasses).</a:t>
          </a:r>
          <a:br>
            <a:rPr lang="de-CH" sz="900" baseline="0">
              <a:solidFill>
                <a:sysClr val="windowText" lastClr="000000"/>
              </a:solidFill>
              <a:effectLst/>
              <a:latin typeface="Arial" pitchFamily="34" charset="0"/>
              <a:ea typeface="+mn-ea"/>
              <a:cs typeface="Arial" pitchFamily="34" charset="0"/>
            </a:rPr>
          </a:br>
          <a:r>
            <a:rPr lang="de-CH" sz="900" baseline="0">
              <a:solidFill>
                <a:sysClr val="windowText" lastClr="000000"/>
              </a:solidFill>
              <a:effectLst/>
              <a:latin typeface="Arial" pitchFamily="34" charset="0"/>
              <a:ea typeface="+mn-ea"/>
              <a:cs typeface="Arial" pitchFamily="34" charset="0"/>
            </a:rPr>
            <a:t>30</a:t>
          </a:r>
          <a:r>
            <a:rPr lang="de-CH" sz="900" baseline="0">
              <a:solidFill>
                <a:sysClr val="windowText" lastClr="000000"/>
              </a:solidFill>
              <a:latin typeface="Arial" pitchFamily="34" charset="0"/>
              <a:cs typeface="Arial" pitchFamily="34" charset="0"/>
            </a:rPr>
            <a:t>)  Gemäss Gesetz wäre lediglich  eine Erklärung abzugeben, ob die Anzahl Vollzeitstellen im Jahresdurchschnitt nicht über 10, über 50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beziehungsweise über 250 liegt. Uns erscheint die direkte Angabe der genauen Zahl angebrachter.</a:t>
          </a:r>
          <a:br>
            <a:rPr lang="de-CH" sz="900" baseline="0">
              <a:solidFill>
                <a:sysClr val="windowText" lastClr="000000"/>
              </a:solidFill>
              <a:latin typeface="Arial" pitchFamily="34" charset="0"/>
              <a:cs typeface="Arial" pitchFamily="34" charset="0"/>
            </a:rPr>
          </a:br>
          <a:endParaRPr lang="de-CH" sz="900" baseline="0">
            <a:solidFill>
              <a:sysClr val="windowText" lastClr="000000"/>
            </a:solidFill>
            <a:latin typeface="Arial" pitchFamily="34" charset="0"/>
            <a:cs typeface="Arial" pitchFamily="34" charset="0"/>
          </a:endParaRPr>
        </a:p>
      </xdr:txBody>
    </xdr:sp>
    <xdr:clientData/>
  </xdr:twoCellAnchor>
  <xdr:twoCellAnchor>
    <xdr:from>
      <xdr:col>0</xdr:col>
      <xdr:colOff>180975</xdr:colOff>
      <xdr:row>24</xdr:row>
      <xdr:rowOff>28575</xdr:rowOff>
    </xdr:from>
    <xdr:to>
      <xdr:col>0</xdr:col>
      <xdr:colOff>190500</xdr:colOff>
      <xdr:row>36</xdr:row>
      <xdr:rowOff>38100</xdr:rowOff>
    </xdr:to>
    <xdr:cxnSp macro="">
      <xdr:nvCxnSpPr>
        <xdr:cNvPr id="3" name="Gerade Verbindung 2"/>
        <xdr:cNvCxnSpPr/>
      </xdr:nvCxnSpPr>
      <xdr:spPr>
        <a:xfrm flipH="1">
          <a:off x="180975" y="666750"/>
          <a:ext cx="9525" cy="21336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24</xdr:row>
      <xdr:rowOff>9525</xdr:rowOff>
    </xdr:from>
    <xdr:to>
      <xdr:col>8</xdr:col>
      <xdr:colOff>219075</xdr:colOff>
      <xdr:row>36</xdr:row>
      <xdr:rowOff>19050</xdr:rowOff>
    </xdr:to>
    <xdr:cxnSp macro="">
      <xdr:nvCxnSpPr>
        <xdr:cNvPr id="4" name="Gerade Verbindung 3"/>
        <xdr:cNvCxnSpPr/>
      </xdr:nvCxnSpPr>
      <xdr:spPr>
        <a:xfrm flipH="1">
          <a:off x="7886700" y="5848350"/>
          <a:ext cx="9525" cy="2867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571500</xdr:colOff>
      <xdr:row>41</xdr:row>
      <xdr:rowOff>28575</xdr:rowOff>
    </xdr:from>
    <xdr:to>
      <xdr:col>8</xdr:col>
      <xdr:colOff>228600</xdr:colOff>
      <xdr:row>46</xdr:row>
      <xdr:rowOff>152400</xdr:rowOff>
    </xdr:to>
    <xdr:sp macro="" textlink="">
      <xdr:nvSpPr>
        <xdr:cNvPr id="6" name="Textfeld 5"/>
        <xdr:cNvSpPr txBox="1"/>
      </xdr:nvSpPr>
      <xdr:spPr>
        <a:xfrm>
          <a:off x="571500" y="9763125"/>
          <a:ext cx="7334250" cy="11239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e-CH" sz="900" baseline="0">
              <a:solidFill>
                <a:schemeClr val="dk1"/>
              </a:solidFill>
              <a:effectLst/>
              <a:latin typeface="Arial" pitchFamily="34" charset="0"/>
              <a:ea typeface="+mn-ea"/>
              <a:cs typeface="Arial" pitchFamily="34" charset="0"/>
            </a:rPr>
            <a:t>31) Diese Anhangsangaben sind nur von grösseren Unternehmen verlangt. </a:t>
          </a:r>
          <a:endParaRPr lang="de-CH" sz="900">
            <a:effectLst/>
            <a:latin typeface="Arial" pitchFamily="34" charset="0"/>
            <a:cs typeface="Arial" pitchFamily="34" charset="0"/>
          </a:endParaRPr>
        </a:p>
        <a:p>
          <a:endParaRPr lang="de-CH" sz="1100" baseline="0"/>
        </a:p>
        <a:p>
          <a:endParaRPr lang="de-CH"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133349</xdr:rowOff>
    </xdr:from>
    <xdr:to>
      <xdr:col>6</xdr:col>
      <xdr:colOff>104775</xdr:colOff>
      <xdr:row>37</xdr:row>
      <xdr:rowOff>123825</xdr:rowOff>
    </xdr:to>
    <xdr:sp macro="" textlink="">
      <xdr:nvSpPr>
        <xdr:cNvPr id="2" name="Textfeld 1"/>
        <xdr:cNvSpPr txBox="1"/>
      </xdr:nvSpPr>
      <xdr:spPr>
        <a:xfrm>
          <a:off x="485775" y="3733799"/>
          <a:ext cx="7029450" cy="258127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Allgemeiner Kommentar</a:t>
          </a:r>
          <a:r>
            <a:rPr lang="de-CH" sz="900" u="sng" baseline="0">
              <a:latin typeface="Arial" pitchFamily="34" charset="0"/>
              <a:cs typeface="Arial" pitchFamily="34" charset="0"/>
            </a:rPr>
            <a:t/>
          </a:r>
          <a:br>
            <a:rPr lang="de-CH" sz="900" u="sng" baseline="0">
              <a:latin typeface="Arial" pitchFamily="34" charset="0"/>
              <a:cs typeface="Arial" pitchFamily="34" charset="0"/>
            </a:rPr>
          </a:br>
          <a:r>
            <a:rPr lang="de-CH" sz="900" u="none" baseline="0">
              <a:latin typeface="Arial" pitchFamily="34" charset="0"/>
              <a:cs typeface="Arial" pitchFamily="34" charset="0"/>
            </a:rPr>
            <a:t>Ein Lagebericht wird nur von grösseren Unternehmen verlangt. Gemäss Botschaft des Bundesrats vom 21. Dezember 2007 erfolgt die Darstellung unter Gesichtspunkten, die in der Jahresrechnung nicht zum Ausdruck kommten: "Der Lagebericht soll nicht in erster Linie Zahlen nennen, sondern umschreibend Aufschluss geben über wichtige Einflussfaktoren für die Entwicklung des Geschäftsgangs im Geschäftsjahr sowie über Indikatoren der künftigen Geschäftsentwicklung; weiter ist generell eine Beurteilung der geschäftlichen Zukunft vorzunehmen."  </a:t>
          </a:r>
          <a:br>
            <a:rPr lang="de-CH" sz="900" u="none" baseline="0">
              <a:latin typeface="Arial" pitchFamily="34" charset="0"/>
              <a:cs typeface="Arial" pitchFamily="34" charset="0"/>
            </a:rPr>
          </a:br>
          <a:r>
            <a:rPr lang="de-CH" sz="900" u="none" baseline="0">
              <a:solidFill>
                <a:schemeClr val="tx1"/>
              </a:solidFill>
              <a:latin typeface="Arial" pitchFamily="34" charset="0"/>
              <a:cs typeface="Arial" pitchFamily="34" charset="0"/>
            </a:rPr>
            <a:t/>
          </a:r>
          <a:br>
            <a:rPr lang="de-CH" sz="900" u="none" baseline="0">
              <a:solidFill>
                <a:schemeClr val="tx1"/>
              </a:solidFill>
              <a:latin typeface="Arial" pitchFamily="34" charset="0"/>
              <a:cs typeface="Arial" pitchFamily="34" charset="0"/>
            </a:rPr>
          </a:br>
          <a:r>
            <a:rPr lang="de-CH" sz="900" u="none" baseline="0">
              <a:solidFill>
                <a:schemeClr val="tx1"/>
              </a:solidFill>
              <a:latin typeface="Arial" pitchFamily="34" charset="0"/>
              <a:cs typeface="Arial" pitchFamily="34" charset="0"/>
            </a:rPr>
            <a:t>Der Lagebericht wird von Unternehmen zu Unternehmen stark variieren. Deshalb wurde bewusst darauf verzichtet, in diesem </a:t>
          </a:r>
          <a:br>
            <a:rPr lang="de-CH" sz="900" u="none" baseline="0">
              <a:solidFill>
                <a:schemeClr val="tx1"/>
              </a:solidFill>
              <a:latin typeface="Arial" pitchFamily="34" charset="0"/>
              <a:cs typeface="Arial" pitchFamily="34" charset="0"/>
            </a:rPr>
          </a:br>
          <a:r>
            <a:rPr lang="de-CH" sz="900" u="none" baseline="0">
              <a:solidFill>
                <a:schemeClr val="tx1"/>
              </a:solidFill>
              <a:latin typeface="Arial" pitchFamily="34" charset="0"/>
              <a:cs typeface="Arial" pitchFamily="34" charset="0"/>
            </a:rPr>
            <a:t>Mustergeschäftsbericht auch einen Muster-Lagebericht auszuformulieren.</a:t>
          </a:r>
          <a:br>
            <a:rPr lang="de-CH" sz="900" u="none" baseline="0">
              <a:solidFill>
                <a:schemeClr val="tx1"/>
              </a:solidFill>
              <a:latin typeface="Arial" pitchFamily="34" charset="0"/>
              <a:cs typeface="Arial" pitchFamily="34" charset="0"/>
            </a:rPr>
          </a:br>
          <a:r>
            <a:rPr lang="de-CH" sz="900" u="none" baseline="0">
              <a:solidFill>
                <a:srgbClr val="FF0000"/>
              </a:solidFill>
              <a:latin typeface="Arial" pitchFamily="34" charset="0"/>
              <a:cs typeface="Arial" pitchFamily="34" charset="0"/>
            </a:rPr>
            <a:t/>
          </a:r>
          <a:br>
            <a:rPr lang="de-CH" sz="900" u="none" baseline="0">
              <a:solidFill>
                <a:srgbClr val="FF0000"/>
              </a:solidFill>
              <a:latin typeface="Arial" pitchFamily="34" charset="0"/>
              <a:cs typeface="Arial" pitchFamily="34" charset="0"/>
            </a:rPr>
          </a:br>
          <a:endParaRPr lang="de-CH" sz="900" u="sng" baseline="0">
            <a:solidFill>
              <a:schemeClr val="tx1"/>
            </a:solidFill>
            <a:latin typeface="Arial" pitchFamily="34" charset="0"/>
            <a:cs typeface="Arial" pitchFamily="34" charset="0"/>
          </a:endParaRPr>
        </a:p>
        <a:p>
          <a:r>
            <a:rPr lang="de-CH" sz="1100" baseline="0"/>
            <a:t/>
          </a:r>
          <a:br>
            <a:rPr lang="de-CH" sz="1100" baseline="0"/>
          </a:br>
          <a:endParaRPr lang="de-CH" sz="1100" baseline="0"/>
        </a:p>
        <a:p>
          <a:endParaRPr lang="de-CH" sz="1100"/>
        </a:p>
      </xdr:txBody>
    </xdr:sp>
    <xdr:clientData/>
  </xdr:twoCellAnchor>
  <xdr:twoCellAnchor>
    <xdr:from>
      <xdr:col>0</xdr:col>
      <xdr:colOff>219075</xdr:colOff>
      <xdr:row>4</xdr:row>
      <xdr:rowOff>133350</xdr:rowOff>
    </xdr:from>
    <xdr:to>
      <xdr:col>0</xdr:col>
      <xdr:colOff>219075</xdr:colOff>
      <xdr:row>17</xdr:row>
      <xdr:rowOff>152400</xdr:rowOff>
    </xdr:to>
    <xdr:cxnSp macro="">
      <xdr:nvCxnSpPr>
        <xdr:cNvPr id="5" name="Gerade Verbindung 4"/>
        <xdr:cNvCxnSpPr/>
      </xdr:nvCxnSpPr>
      <xdr:spPr>
        <a:xfrm>
          <a:off x="219075" y="895350"/>
          <a:ext cx="0" cy="23050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409575</xdr:colOff>
      <xdr:row>24</xdr:row>
      <xdr:rowOff>95249</xdr:rowOff>
    </xdr:from>
    <xdr:to>
      <xdr:col>5</xdr:col>
      <xdr:colOff>66675</xdr:colOff>
      <xdr:row>40</xdr:row>
      <xdr:rowOff>38100</xdr:rowOff>
    </xdr:to>
    <xdr:sp macro="" textlink="">
      <xdr:nvSpPr>
        <xdr:cNvPr id="2" name="Textfeld 1"/>
        <xdr:cNvSpPr txBox="1"/>
      </xdr:nvSpPr>
      <xdr:spPr>
        <a:xfrm>
          <a:off x="409575" y="4381499"/>
          <a:ext cx="7181850" cy="2381251"/>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Allgemeiner Kommentar:</a:t>
          </a:r>
          <a:br>
            <a:rPr lang="de-CH" sz="900" b="1" u="sng" baseline="0">
              <a:latin typeface="Arial" pitchFamily="34" charset="0"/>
              <a:cs typeface="Arial" pitchFamily="34" charset="0"/>
            </a:rPr>
          </a:br>
          <a:r>
            <a:rPr lang="de-CH" sz="900" u="none" baseline="0">
              <a:latin typeface="Arial" pitchFamily="34" charset="0"/>
              <a:cs typeface="Arial" pitchFamily="34" charset="0"/>
            </a:rPr>
            <a:t>Die Offenlegung der Gewinnverwendung ist nicht Gegenstand der neuen Rechnungslegungsvorschriften. Da die Revisionsstelle die</a:t>
          </a:r>
          <a:br>
            <a:rPr lang="de-CH" sz="900" u="none" baseline="0">
              <a:latin typeface="Arial" pitchFamily="34" charset="0"/>
              <a:cs typeface="Arial" pitchFamily="34" charset="0"/>
            </a:rPr>
          </a:br>
          <a:r>
            <a:rPr lang="de-CH" sz="900" u="none" baseline="0">
              <a:latin typeface="Arial" pitchFamily="34" charset="0"/>
              <a:cs typeface="Arial" pitchFamily="34" charset="0"/>
            </a:rPr>
            <a:t>Gesetzeskonformität des Gewinnverwendungsvorschlages jedoch auch prüfen und bestätigen muss, erscheint es angezeigt, die </a:t>
          </a:r>
          <a:br>
            <a:rPr lang="de-CH" sz="900" u="none" baseline="0">
              <a:latin typeface="Arial" pitchFamily="34" charset="0"/>
              <a:cs typeface="Arial" pitchFamily="34" charset="0"/>
            </a:rPr>
          </a:br>
          <a:r>
            <a:rPr lang="de-CH" sz="900" u="none" baseline="0">
              <a:latin typeface="Arial" pitchFamily="34" charset="0"/>
              <a:cs typeface="Arial" pitchFamily="34" charset="0"/>
            </a:rPr>
            <a:t>Veränderung der freiwilligen Gewinnreserven im Berichtsjahr sowie den Antrag zur Verwendung der freiwilligen Gewinnreserven  (ausserhalb der Jahresrechnung) in den Geschäftsbericht zu integrieren.</a:t>
          </a:r>
          <a:r>
            <a:rPr lang="de-CH" sz="900" u="sng" baseline="0">
              <a:latin typeface="Arial" pitchFamily="34" charset="0"/>
              <a:cs typeface="Arial" pitchFamily="34" charset="0"/>
            </a:rPr>
            <a:t/>
          </a:r>
          <a:br>
            <a:rPr lang="de-CH" sz="900" u="sng" baseline="0">
              <a:latin typeface="Arial" pitchFamily="34" charset="0"/>
              <a:cs typeface="Arial" pitchFamily="34" charset="0"/>
            </a:rPr>
          </a:br>
          <a:r>
            <a:rPr lang="de-CH" sz="900" u="sng" baseline="0">
              <a:latin typeface="Arial" pitchFamily="34" charset="0"/>
              <a:cs typeface="Arial" pitchFamily="34" charset="0"/>
            </a:rPr>
            <a:t/>
          </a:r>
          <a:br>
            <a:rPr lang="de-CH" sz="900" u="sng" baseline="0">
              <a:latin typeface="Arial" pitchFamily="34" charset="0"/>
              <a:cs typeface="Arial" pitchFamily="34" charset="0"/>
            </a:rPr>
          </a:br>
          <a:r>
            <a:rPr lang="de-CH" sz="900" b="1" u="sng" baseline="0">
              <a:latin typeface="Arial" pitchFamily="34" charset="0"/>
              <a:cs typeface="Arial" pitchFamily="34" charset="0"/>
            </a:rPr>
            <a:t>Fussnoten:</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32) 5% des Jahresgewinnes zzgl. 10% der 5% übersteigenden Dividende.</a:t>
          </a:r>
          <a:br>
            <a:rPr lang="de-CH" sz="900" baseline="0">
              <a:latin typeface="Arial" pitchFamily="34" charset="0"/>
              <a:cs typeface="Arial" pitchFamily="34" charset="0"/>
            </a:rPr>
          </a:br>
          <a:r>
            <a:rPr lang="de-CH" sz="900" baseline="0">
              <a:latin typeface="Arial" pitchFamily="34" charset="0"/>
              <a:cs typeface="Arial" pitchFamily="34" charset="0"/>
            </a:rPr>
            <a:t>33) </a:t>
          </a:r>
          <a:r>
            <a:rPr lang="de-CH" sz="900" baseline="0">
              <a:solidFill>
                <a:schemeClr val="dk1"/>
              </a:solidFill>
              <a:effectLst/>
              <a:latin typeface="Arial" pitchFamily="34" charset="0"/>
              <a:ea typeface="+mn-ea"/>
              <a:cs typeface="Arial" pitchFamily="34" charset="0"/>
            </a:rPr>
            <a:t>Da die Revision des nicht rechnungslegungstechnischen Teils des Aktienrechts bei Druck dieser Publikation noch nicht verabschiedet </a:t>
          </a:r>
          <a:br>
            <a:rPr lang="de-CH" sz="900" baseline="0">
              <a:solidFill>
                <a:schemeClr val="dk1"/>
              </a:solidFill>
              <a:effectLst/>
              <a:latin typeface="Arial" pitchFamily="34" charset="0"/>
              <a:ea typeface="+mn-ea"/>
              <a:cs typeface="Arial" pitchFamily="34" charset="0"/>
            </a:rPr>
          </a:br>
          <a:r>
            <a:rPr lang="de-CH" sz="900" baseline="0">
              <a:solidFill>
                <a:schemeClr val="dk1"/>
              </a:solidFill>
              <a:effectLst/>
              <a:latin typeface="Arial" pitchFamily="34" charset="0"/>
              <a:ea typeface="+mn-ea"/>
              <a:cs typeface="Arial" pitchFamily="34" charset="0"/>
            </a:rPr>
            <a:t>     wurde, besteht  aktuell trotz neuem Ansatz der eigenen Kapitalanteile als Minusposten im Eigenkapital die unveränderte Vorschrift </a:t>
          </a:r>
          <a:br>
            <a:rPr lang="de-CH" sz="900" baseline="0">
              <a:solidFill>
                <a:schemeClr val="dk1"/>
              </a:solidFill>
              <a:effectLst/>
              <a:latin typeface="Arial" pitchFamily="34" charset="0"/>
              <a:ea typeface="+mn-ea"/>
              <a:cs typeface="Arial" pitchFamily="34" charset="0"/>
            </a:rPr>
          </a:br>
          <a:r>
            <a:rPr lang="de-CH" sz="900" baseline="0">
              <a:solidFill>
                <a:schemeClr val="dk1"/>
              </a:solidFill>
              <a:effectLst/>
              <a:latin typeface="Arial" pitchFamily="34" charset="0"/>
              <a:ea typeface="+mn-ea"/>
              <a:cs typeface="Arial" pitchFamily="34" charset="0"/>
            </a:rPr>
            <a:t>     nach Art. 659a Abs.2 OR eine entsprechende Reserve für eigene Aktien auszuweisen. </a:t>
          </a:r>
          <a:br>
            <a:rPr lang="de-CH" sz="900" baseline="0">
              <a:solidFill>
                <a:schemeClr val="dk1"/>
              </a:solidFill>
              <a:effectLst/>
              <a:latin typeface="Arial" pitchFamily="34" charset="0"/>
              <a:ea typeface="+mn-ea"/>
              <a:cs typeface="Arial" pitchFamily="34" charset="0"/>
            </a:rPr>
          </a:br>
          <a:r>
            <a:rPr lang="de-CH" sz="900" baseline="0">
              <a:solidFill>
                <a:schemeClr val="dk1"/>
              </a:solidFill>
              <a:effectLst/>
              <a:latin typeface="Arial" pitchFamily="34" charset="0"/>
              <a:ea typeface="+mn-ea"/>
              <a:cs typeface="Arial" pitchFamily="34" charset="0"/>
            </a:rPr>
            <a:t>34) 5% des Jahresgewinnes.</a:t>
          </a:r>
          <a:endParaRPr lang="de-CH" sz="900" baseline="0">
            <a:latin typeface="Arial" pitchFamily="34" charset="0"/>
            <a:cs typeface="Arial" pitchFamily="34" charset="0"/>
          </a:endParaRPr>
        </a:p>
        <a:p>
          <a:pPr>
            <a:lnSpc>
              <a:spcPts val="1200"/>
            </a:lnSpc>
          </a:pPr>
          <a:endParaRPr lang="de-CH" sz="900">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2743200</xdr:colOff>
      <xdr:row>24</xdr:row>
      <xdr:rowOff>0</xdr:rowOff>
    </xdr:from>
    <xdr:to>
      <xdr:col>3</xdr:col>
      <xdr:colOff>9525</xdr:colOff>
      <xdr:row>27</xdr:row>
      <xdr:rowOff>142875</xdr:rowOff>
    </xdr:to>
    <xdr:pic>
      <xdr:nvPicPr>
        <xdr:cNvPr id="4" name="Grafik 3" descr="C:\Users\Roger\AppData\Local\Microsoft\Windows\Temporary Internet Files\Content.Word\Unterschrift P.Muster.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5381625"/>
          <a:ext cx="1647825" cy="600075"/>
        </a:xfrm>
        <a:prstGeom prst="rect">
          <a:avLst/>
        </a:prstGeom>
        <a:noFill/>
        <a:ln>
          <a:noFill/>
        </a:ln>
      </xdr:spPr>
    </xdr:pic>
    <xdr:clientData/>
  </xdr:twoCellAnchor>
  <xdr:twoCellAnchor>
    <xdr:from>
      <xdr:col>1</xdr:col>
      <xdr:colOff>1</xdr:colOff>
      <xdr:row>45</xdr:row>
      <xdr:rowOff>57150</xdr:rowOff>
    </xdr:from>
    <xdr:to>
      <xdr:col>6</xdr:col>
      <xdr:colOff>19051</xdr:colOff>
      <xdr:row>67</xdr:row>
      <xdr:rowOff>142875</xdr:rowOff>
    </xdr:to>
    <xdr:sp macro="" textlink="">
      <xdr:nvSpPr>
        <xdr:cNvPr id="2" name="Textfeld 1"/>
        <xdr:cNvSpPr txBox="1"/>
      </xdr:nvSpPr>
      <xdr:spPr>
        <a:xfrm>
          <a:off x="561976" y="8639175"/>
          <a:ext cx="7105650" cy="343852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charset="0"/>
              <a:cs typeface="Arial" pitchFamily="34" charset="0"/>
            </a:rPr>
            <a:t>Allgemeiner Kommentar</a:t>
          </a:r>
          <a:br>
            <a:rPr lang="de-CH" sz="900" b="1" u="sng">
              <a:latin typeface="Arial" pitchFamily="34" charset="0"/>
              <a:cs typeface="Arial" pitchFamily="34" charset="0"/>
            </a:rPr>
          </a:br>
          <a:r>
            <a:rPr lang="de-CH" sz="900">
              <a:latin typeface="Arial" pitchFamily="34" charset="0"/>
              <a:cs typeface="Arial" pitchFamily="34" charset="0"/>
            </a:rPr>
            <a:t>Der vorliegende</a:t>
          </a:r>
          <a:r>
            <a:rPr lang="de-CH" sz="900" baseline="0">
              <a:latin typeface="Arial" pitchFamily="34" charset="0"/>
              <a:cs typeface="Arial" pitchFamily="34" charset="0"/>
            </a:rPr>
            <a:t> Mustergeschäftsbericht wurde für </a:t>
          </a:r>
          <a:r>
            <a:rPr lang="de-CH" sz="900" baseline="0">
              <a:solidFill>
                <a:schemeClr val="tx1"/>
              </a:solidFill>
              <a:latin typeface="Arial" pitchFamily="34" charset="0"/>
              <a:cs typeface="Arial" pitchFamily="34" charset="0"/>
            </a:rPr>
            <a:t>die fiktive Muster AG unter Anwendung </a:t>
          </a:r>
          <a:r>
            <a:rPr lang="de-CH" sz="900" baseline="0">
              <a:latin typeface="Arial" pitchFamily="34" charset="0"/>
              <a:cs typeface="Arial" pitchFamily="34" charset="0"/>
            </a:rPr>
            <a:t>der neuen Schweizer Rechnungslegungs-vorschriften vom 23. Dezember 2011 erstellt.  Bei der enthaltenen  Muster-Jahresrechnung 2013 handelt es sich nicht um eine Erstanwendung  dieser Vorschriften, sondern es wurde davon ausgegangen, dass auch die Vorjahre 2012 und 2011 gemäss diesen Vorschriften erstellt worden sind. </a:t>
          </a:r>
          <a:br>
            <a:rPr lang="de-CH" sz="900" baseline="0">
              <a:latin typeface="Arial" pitchFamily="34" charset="0"/>
              <a:cs typeface="Arial" pitchFamily="34" charset="0"/>
            </a:rPr>
          </a:br>
          <a:r>
            <a:rPr lang="de-CH" sz="900">
              <a:latin typeface="Arial" pitchFamily="34" charset="0"/>
              <a:cs typeface="Arial" pitchFamily="34" charset="0"/>
            </a:rPr>
            <a:t>Bei erstmaliger Anwendung der Vorschriften kann auf die Nennung der Zahlen der Vorjahre verzichtet werden. </a:t>
          </a:r>
          <a:r>
            <a:rPr lang="de-CH" sz="900">
              <a:solidFill>
                <a:sysClr val="windowText" lastClr="000000"/>
              </a:solidFill>
              <a:latin typeface="Arial" pitchFamily="34" charset="0"/>
              <a:cs typeface="Arial" pitchFamily="34" charset="0"/>
            </a:rPr>
            <a:t>Werden Zahlen der vorgängigen Geschäftsjahre genannt, so kann auf die Stetigkeit der Darstellung und die Gliederung verzichtet werden. Im Anhang ist auf diesen Umstand hinzuweisen</a:t>
          </a:r>
          <a:r>
            <a:rPr lang="de-CH" sz="900" baseline="0">
              <a:solidFill>
                <a:sysClr val="windowText" lastClr="000000"/>
              </a:solidFill>
              <a:latin typeface="Arial" pitchFamily="34" charset="0"/>
              <a:cs typeface="Arial" pitchFamily="34" charset="0"/>
            </a:rPr>
            <a:t>. Zur Behandlung von Bewertungsdifferenzen im Vergleich zur bisherigen Regelung wird auf  Seite 5 verwiesen.</a:t>
          </a:r>
          <a:r>
            <a:rPr lang="de-CH" sz="900">
              <a:solidFill>
                <a:sysClr val="windowText" lastClr="000000"/>
              </a:solidFill>
              <a:latin typeface="Arial" pitchFamily="34" charset="0"/>
              <a:cs typeface="Arial" pitchFamily="34" charset="0"/>
            </a:rPr>
            <a:t/>
          </a:r>
          <a:br>
            <a:rPr lang="de-CH" sz="900">
              <a:solidFill>
                <a:sysClr val="windowText" lastClr="000000"/>
              </a:solidFill>
              <a:latin typeface="Arial" pitchFamily="34" charset="0"/>
              <a:cs typeface="Arial" pitchFamily="34" charset="0"/>
            </a:rPr>
          </a:br>
          <a:r>
            <a:rPr lang="de-CH" sz="900">
              <a:latin typeface="Arial" pitchFamily="34" charset="0"/>
              <a:cs typeface="Arial" pitchFamily="34" charset="0"/>
            </a:rPr>
            <a:t/>
          </a:r>
          <a:br>
            <a:rPr lang="de-CH" sz="900">
              <a:latin typeface="Arial" pitchFamily="34" charset="0"/>
              <a:cs typeface="Arial" pitchFamily="34" charset="0"/>
            </a:rPr>
          </a:br>
          <a:r>
            <a:rPr lang="de-CH" sz="900" b="1" u="sng">
              <a:latin typeface="Arial" pitchFamily="34" charset="0"/>
              <a:cs typeface="Arial" pitchFamily="34" charset="0"/>
            </a:rPr>
            <a:t>Fussnoten</a:t>
          </a:r>
          <a:r>
            <a:rPr lang="de-CH" sz="900">
              <a:latin typeface="Arial" pitchFamily="34" charset="0"/>
              <a:cs typeface="Arial" pitchFamily="34" charset="0"/>
            </a:rPr>
            <a:t/>
          </a:r>
          <a:br>
            <a:rPr lang="de-CH" sz="900">
              <a:latin typeface="Arial" pitchFamily="34" charset="0"/>
              <a:cs typeface="Arial" pitchFamily="34" charset="0"/>
            </a:rPr>
          </a:br>
          <a:r>
            <a:rPr lang="de-CH" sz="900">
              <a:latin typeface="Arial" pitchFamily="34" charset="0"/>
              <a:cs typeface="Arial" pitchFamily="34" charset="0"/>
            </a:rPr>
            <a:t>1)</a:t>
          </a:r>
          <a:r>
            <a:rPr lang="de-CH" sz="900" baseline="0">
              <a:latin typeface="Arial" pitchFamily="34" charset="0"/>
              <a:cs typeface="Arial" pitchFamily="34" charset="0"/>
            </a:rPr>
            <a:t> Geldflussrechnung nur für grössere Unternehmen zwingend.</a:t>
          </a:r>
          <a:br>
            <a:rPr lang="de-CH" sz="900" baseline="0">
              <a:latin typeface="Arial" pitchFamily="34" charset="0"/>
              <a:cs typeface="Arial" pitchFamily="34" charset="0"/>
            </a:rPr>
          </a:br>
          <a:r>
            <a:rPr lang="de-CH" sz="900" baseline="0">
              <a:latin typeface="Arial" pitchFamily="34" charset="0"/>
              <a:cs typeface="Arial" pitchFamily="34" charset="0"/>
            </a:rPr>
            <a:t>2) Lagebericht nur für grössere Unternehmen zwingend.</a:t>
          </a:r>
          <a:br>
            <a:rPr lang="de-CH" sz="900" baseline="0">
              <a:latin typeface="Arial" pitchFamily="34" charset="0"/>
              <a:cs typeface="Arial" pitchFamily="34" charset="0"/>
            </a:rPr>
          </a:br>
          <a:r>
            <a:rPr lang="de-CH" sz="900" baseline="0">
              <a:latin typeface="Arial" pitchFamily="34" charset="0"/>
              <a:cs typeface="Arial" pitchFamily="34" charset="0"/>
            </a:rPr>
            <a:t>3) Gemäss Art.958 3 OR muss der Geschäftsbericht innerhalb von sechs Monaten nach Ablauf des Geschäftsjahres erstellt und dem </a:t>
          </a:r>
          <a:br>
            <a:rPr lang="de-CH" sz="900" baseline="0">
              <a:latin typeface="Arial" pitchFamily="34" charset="0"/>
              <a:cs typeface="Arial" pitchFamily="34" charset="0"/>
            </a:rPr>
          </a:br>
          <a:r>
            <a:rPr lang="de-CH" sz="900" baseline="0">
              <a:latin typeface="Arial" pitchFamily="34" charset="0"/>
              <a:cs typeface="Arial" pitchFamily="34" charset="0"/>
            </a:rPr>
            <a:t>     zuständigen Organ oder den zuständigen Personen zur Genehmigung vorgelegt werden. </a:t>
          </a:r>
          <a:br>
            <a:rPr lang="de-CH" sz="900" baseline="0">
              <a:latin typeface="Arial" pitchFamily="34" charset="0"/>
              <a:cs typeface="Arial" pitchFamily="34" charset="0"/>
            </a:rPr>
          </a:br>
          <a:r>
            <a:rPr lang="de-CH" sz="900" baseline="0">
              <a:latin typeface="Arial" pitchFamily="34" charset="0"/>
              <a:cs typeface="Arial" pitchFamily="34" charset="0"/>
            </a:rPr>
            <a:t>4) Der Geschäftsbericht muss vom Vorsitzenden des obersten Leitungs- oder Verwaltungsorgans und der innerhalb  des Unternehmens </a:t>
          </a:r>
          <a:br>
            <a:rPr lang="de-CH" sz="900" baseline="0">
              <a:latin typeface="Arial" pitchFamily="34" charset="0"/>
              <a:cs typeface="Arial" pitchFamily="34" charset="0"/>
            </a:rPr>
          </a:br>
          <a:r>
            <a:rPr lang="de-CH" sz="900" baseline="0">
              <a:latin typeface="Arial" pitchFamily="34" charset="0"/>
              <a:cs typeface="Arial" pitchFamily="34" charset="0"/>
            </a:rPr>
            <a:t>     für die Rechnungslegung zuständigen Person unterzeichnet werden.  Ein unterzeichnetes  Original des Geschäfts- und des  </a:t>
          </a:r>
          <a:br>
            <a:rPr lang="de-CH" sz="900" baseline="0">
              <a:latin typeface="Arial" pitchFamily="34" charset="0"/>
              <a:cs typeface="Arial" pitchFamily="34" charset="0"/>
            </a:rPr>
          </a:br>
          <a:r>
            <a:rPr lang="de-CH" sz="900" baseline="0">
              <a:latin typeface="Arial" pitchFamily="34" charset="0"/>
              <a:cs typeface="Arial" pitchFamily="34" charset="0"/>
            </a:rPr>
            <a:t>     Revisionsberichts ist während 10 Jahren aufzubewahren,  wobei die Frist mit  Ablauf des Geschäftsjahres beginnt.</a:t>
          </a:r>
          <a:br>
            <a:rPr lang="de-CH" sz="900" baseline="0">
              <a:latin typeface="Arial" pitchFamily="34" charset="0"/>
              <a:cs typeface="Arial" pitchFamily="34" charset="0"/>
            </a:rPr>
          </a:br>
          <a:r>
            <a:rPr lang="de-CH" sz="1100" baseline="0"/>
            <a:t/>
          </a:r>
          <a:br>
            <a:rPr lang="de-CH" sz="1100" baseline="0"/>
          </a:br>
          <a:endParaRPr lang="de-CH" sz="1100">
            <a:solidFill>
              <a:srgbClr val="00B0F0"/>
            </a:solidFill>
          </a:endParaRPr>
        </a:p>
      </xdr:txBody>
    </xdr:sp>
    <xdr:clientData/>
  </xdr:twoCellAnchor>
  <xdr:twoCellAnchor>
    <xdr:from>
      <xdr:col>2</xdr:col>
      <xdr:colOff>0</xdr:colOff>
      <xdr:row>36</xdr:row>
      <xdr:rowOff>85725</xdr:rowOff>
    </xdr:from>
    <xdr:to>
      <xdr:col>5</xdr:col>
      <xdr:colOff>628650</xdr:colOff>
      <xdr:row>44</xdr:row>
      <xdr:rowOff>95250</xdr:rowOff>
    </xdr:to>
    <xdr:sp macro="" textlink="">
      <xdr:nvSpPr>
        <xdr:cNvPr id="5" name="Textfeld 4"/>
        <xdr:cNvSpPr txBox="1"/>
      </xdr:nvSpPr>
      <xdr:spPr>
        <a:xfrm>
          <a:off x="771525" y="7143750"/>
          <a:ext cx="6572250" cy="1533525"/>
        </a:xfrm>
        <a:prstGeom prst="rect">
          <a:avLst/>
        </a:prstGeom>
        <a:solidFill>
          <a:schemeClr val="accent3">
            <a:lumMod val="20000"/>
            <a:lumOff val="80000"/>
          </a:schemeClr>
        </a:solidFill>
        <a:ln w="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lang="de-CH" sz="900" b="1">
              <a:solidFill>
                <a:sysClr val="windowText" lastClr="000000"/>
              </a:solidFill>
              <a:latin typeface="Arial" pitchFamily="34" charset="0"/>
              <a:cs typeface="Arial" pitchFamily="34" charset="0"/>
            </a:rPr>
            <a:t>Haftungsausschluss</a:t>
          </a:r>
        </a:p>
        <a:p>
          <a:pPr algn="ctr">
            <a:lnSpc>
              <a:spcPts val="1200"/>
            </a:lnSpc>
          </a:pPr>
          <a:r>
            <a:rPr lang="de-CH" sz="900">
              <a:solidFill>
                <a:sysClr val="windowText" lastClr="000000"/>
              </a:solidFill>
              <a:latin typeface="Arial" pitchFamily="34" charset="0"/>
              <a:cs typeface="Arial" pitchFamily="34" charset="0"/>
            </a:rPr>
            <a:t>Es ist zu beachten, dass dies ein Muster-Geschäftsbericht ist und lediglich als allgemeine unverbindliche Information dienen kann. Es besteht kein Anspruch auf Vollständigkeit und/oder sachliche Richtigkeit, insbesondere</a:t>
          </a:r>
          <a:r>
            <a:rPr lang="de-CH" sz="900" baseline="0">
              <a:solidFill>
                <a:sysClr val="windowText" lastClr="000000"/>
              </a:solidFill>
              <a:latin typeface="Arial" pitchFamily="34" charset="0"/>
              <a:cs typeface="Arial" pitchFamily="34" charset="0"/>
            </a:rPr>
            <a:t> kann der Muster-Geschäftsbericht und die darin enthaltene Muster-Jahresrechnung  nicht den besonderen Umständen des Einzelfalls Rechnung tragen. Obwohl der Muster-Geschäftsbericht mit grösstmöglicher Sorgfalt erstellt wurde, kann er nicht eine fachkundige Beratung oder Auskunft ersetzen. Eine Verwendung liegt somit in der eigenen Verantwortung des Lesers. Jegliche Haftung, Garantie oder Gewährleistung seitens der Ersteller und TREUHAND|SUISSE wird ausgeschlossen.</a:t>
          </a:r>
          <a:endParaRPr lang="de-CH" sz="900">
            <a:solidFill>
              <a:sysClr val="windowText" lastClr="000000"/>
            </a:solidFill>
            <a:latin typeface="Arial" pitchFamily="34" charset="0"/>
            <a:cs typeface="Arial" pitchFamily="34" charset="0"/>
          </a:endParaRPr>
        </a:p>
      </xdr:txBody>
    </xdr:sp>
    <xdr:clientData/>
  </xdr:twoCellAnchor>
  <xdr:twoCellAnchor editAs="oneCell">
    <xdr:from>
      <xdr:col>2</xdr:col>
      <xdr:colOff>2505075</xdr:colOff>
      <xdr:row>30</xdr:row>
      <xdr:rowOff>9524</xdr:rowOff>
    </xdr:from>
    <xdr:to>
      <xdr:col>4</xdr:col>
      <xdr:colOff>0</xdr:colOff>
      <xdr:row>33</xdr:row>
      <xdr:rowOff>133349</xdr:rowOff>
    </xdr:to>
    <xdr:pic>
      <xdr:nvPicPr>
        <xdr:cNvPr id="7" name="Grafik 6" descr="C:\Users\Roger\Documents\FinComp\Rechnungslegung\Seminar TreuhandSuisse\Publikation\Unterschrift P.Exampl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76600" y="6305549"/>
          <a:ext cx="2019300" cy="5810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29</xdr:row>
      <xdr:rowOff>142875</xdr:rowOff>
    </xdr:from>
    <xdr:to>
      <xdr:col>7</xdr:col>
      <xdr:colOff>19051</xdr:colOff>
      <xdr:row>60</xdr:row>
      <xdr:rowOff>133350</xdr:rowOff>
    </xdr:to>
    <xdr:sp macro="" textlink="">
      <xdr:nvSpPr>
        <xdr:cNvPr id="2" name="Textfeld 1"/>
        <xdr:cNvSpPr txBox="1"/>
      </xdr:nvSpPr>
      <xdr:spPr>
        <a:xfrm>
          <a:off x="561975" y="6124575"/>
          <a:ext cx="7038976" cy="4819650"/>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solidFill>
                <a:schemeClr val="dk1"/>
              </a:solidFill>
              <a:effectLst/>
              <a:latin typeface="Arial" pitchFamily="34" charset="0"/>
              <a:ea typeface="+mn-ea"/>
              <a:cs typeface="Arial" pitchFamily="34" charset="0"/>
            </a:rPr>
            <a:t>Allgemeiner Kommentar</a:t>
          </a:r>
          <a:r>
            <a:rPr lang="de-CH" sz="900" b="0" u="sng" baseline="0">
              <a:solidFill>
                <a:schemeClr val="dk1"/>
              </a:solidFill>
              <a:effectLst/>
              <a:latin typeface="Arial" pitchFamily="34" charset="0"/>
              <a:ea typeface="+mn-ea"/>
              <a:cs typeface="Arial" pitchFamily="34" charset="0"/>
            </a:rPr>
            <a:t/>
          </a:r>
          <a:br>
            <a:rPr lang="de-CH" sz="900" b="0" u="sng" baseline="0">
              <a:solidFill>
                <a:schemeClr val="dk1"/>
              </a:solidFill>
              <a:effectLst/>
              <a:latin typeface="Arial" pitchFamily="34" charset="0"/>
              <a:ea typeface="+mn-ea"/>
              <a:cs typeface="Arial" pitchFamily="34" charset="0"/>
            </a:rPr>
          </a:br>
          <a:r>
            <a:rPr lang="de-CH" sz="900" b="0" baseline="0">
              <a:solidFill>
                <a:schemeClr val="dk1"/>
              </a:solidFill>
              <a:effectLst/>
              <a:latin typeface="Arial" pitchFamily="34" charset="0"/>
              <a:ea typeface="+mn-ea"/>
              <a:cs typeface="Arial" pitchFamily="34" charset="0"/>
            </a:rPr>
            <a:t>Die Reihenfolge  der Bilanzpositionen ist im Gesetz vorgegeben und muss entsprechend eingehalten werden. </a:t>
          </a:r>
          <a:r>
            <a:rPr lang="de-CH" sz="900" baseline="0">
              <a:latin typeface="Arial" pitchFamily="34" charset="0"/>
              <a:cs typeface="Arial" pitchFamily="34" charset="0"/>
            </a:rPr>
            <a:t>Weitere Positionen müssen in der Bilanz oder im Anhang einzeln ausgewiesen werden, sofern dies für die Beurteilung der Ertragslage durch Dritte wesentlich oder aufgrund der Tätigkeit des Unternehmens üblich ist. Dies ist somit von Fall zu Fall zu entschieden.</a:t>
          </a:r>
          <a:br>
            <a:rPr lang="de-CH" sz="900" baseline="0">
              <a:latin typeface="Arial" pitchFamily="34" charset="0"/>
              <a:cs typeface="Arial" pitchFamily="34" charset="0"/>
            </a:rPr>
          </a:b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Die für die Bilanzpositionen  anzuwendenden Bewertungsgrundsätze finden sich in folgenden Gesetzesartikeln :</a:t>
          </a:r>
          <a:br>
            <a:rPr lang="de-CH" sz="900" baseline="0">
              <a:latin typeface="Arial" pitchFamily="34" charset="0"/>
              <a:cs typeface="Arial" pitchFamily="34" charset="0"/>
            </a:rPr>
          </a:br>
          <a:r>
            <a:rPr lang="de-CH" sz="900" baseline="0">
              <a:latin typeface="Arial" pitchFamily="34" charset="0"/>
              <a:cs typeface="Arial" pitchFamily="34" charset="0"/>
            </a:rPr>
            <a:t>Art. 960	Allgemeine Bewertungsgrundsätze</a:t>
          </a:r>
          <a:br>
            <a:rPr lang="de-CH" sz="900" baseline="0">
              <a:latin typeface="Arial" pitchFamily="34" charset="0"/>
              <a:cs typeface="Arial" pitchFamily="34" charset="0"/>
            </a:rPr>
          </a:br>
          <a:r>
            <a:rPr lang="de-CH" sz="900" baseline="0">
              <a:latin typeface="Arial" pitchFamily="34" charset="0"/>
              <a:cs typeface="Arial" pitchFamily="34" charset="0"/>
            </a:rPr>
            <a:t>Art. 960a	Bewertungsgrundsätze für Aktiven im Allgemeinen</a:t>
          </a:r>
          <a:br>
            <a:rPr lang="de-CH" sz="900" baseline="0">
              <a:latin typeface="Arial" pitchFamily="34" charset="0"/>
              <a:cs typeface="Arial" pitchFamily="34" charset="0"/>
            </a:rPr>
          </a:br>
          <a:r>
            <a:rPr lang="de-CH" sz="900" baseline="0">
              <a:latin typeface="Arial" pitchFamily="34" charset="0"/>
              <a:cs typeface="Arial" pitchFamily="34" charset="0"/>
            </a:rPr>
            <a:t>Art. 960b	Bewertungsgrundsätze für Aktiven mit beobachtbaren Marktpreisen</a:t>
          </a:r>
          <a:br>
            <a:rPr lang="de-CH" sz="900" baseline="0">
              <a:latin typeface="Arial" pitchFamily="34" charset="0"/>
              <a:cs typeface="Arial" pitchFamily="34" charset="0"/>
            </a:rPr>
          </a:br>
          <a:r>
            <a:rPr lang="de-CH" sz="900" baseline="0">
              <a:latin typeface="Arial" pitchFamily="34" charset="0"/>
              <a:cs typeface="Arial" pitchFamily="34" charset="0"/>
            </a:rPr>
            <a:t>Art. 960c	Bewertungsgrundsätze für Vorräte und nicht fakturierte Dienstleistungen</a:t>
          </a:r>
          <a:br>
            <a:rPr lang="de-CH" sz="900" baseline="0">
              <a:latin typeface="Arial" pitchFamily="34" charset="0"/>
              <a:cs typeface="Arial" pitchFamily="34" charset="0"/>
            </a:rPr>
          </a:br>
          <a:r>
            <a:rPr lang="de-CH" sz="900" baseline="0">
              <a:latin typeface="Arial" pitchFamily="34" charset="0"/>
              <a:cs typeface="Arial" pitchFamily="34" charset="0"/>
            </a:rPr>
            <a:t>Art. 960d	Bewertungsgrundsätze für Anlagevermögen </a:t>
          </a:r>
        </a:p>
        <a:p>
          <a:pPr>
            <a:lnSpc>
              <a:spcPts val="1200"/>
            </a:lnSpc>
          </a:pPr>
          <a:r>
            <a:rPr lang="de-CH" sz="900" baseline="0">
              <a:latin typeface="Arial" pitchFamily="34" charset="0"/>
              <a:cs typeface="Arial" pitchFamily="34" charset="0"/>
            </a:rPr>
            <a:t>Art. 960e	Bewertungsgrundsätze für Verbindlichkeiten </a:t>
          </a:r>
          <a:br>
            <a:rPr lang="de-CH" sz="900" baseline="0">
              <a:latin typeface="Arial" pitchFamily="34" charset="0"/>
              <a:cs typeface="Arial" pitchFamily="34" charset="0"/>
            </a:rPr>
          </a:br>
          <a:r>
            <a:rPr lang="de-CH" sz="900" b="1">
              <a:latin typeface="Arial" pitchFamily="34" charset="0"/>
              <a:cs typeface="Arial" pitchFamily="34" charset="0"/>
            </a:rPr>
            <a:t/>
          </a:r>
          <a:br>
            <a:rPr lang="de-CH" sz="900" b="1">
              <a:latin typeface="Arial" pitchFamily="34" charset="0"/>
              <a:cs typeface="Arial" pitchFamily="34" charset="0"/>
            </a:rPr>
          </a:br>
          <a:r>
            <a:rPr lang="de-CH" sz="900" b="1" u="sng">
              <a:latin typeface="Arial" pitchFamily="34" charset="0"/>
              <a:cs typeface="Arial" pitchFamily="34" charset="0"/>
            </a:rPr>
            <a:t>Fussnoten</a:t>
          </a:r>
          <a:r>
            <a:rPr lang="de-CH" sz="900" b="1">
              <a:latin typeface="Arial" pitchFamily="34" charset="0"/>
              <a:cs typeface="Arial" pitchFamily="34" charset="0"/>
            </a:rPr>
            <a:t/>
          </a:r>
          <a:br>
            <a:rPr lang="de-CH" sz="900" b="1">
              <a:latin typeface="Arial" pitchFamily="34" charset="0"/>
              <a:cs typeface="Arial" pitchFamily="34" charset="0"/>
            </a:rPr>
          </a:br>
          <a:r>
            <a:rPr lang="de-CH" sz="900" b="0">
              <a:latin typeface="Arial" pitchFamily="34" charset="0"/>
              <a:cs typeface="Arial" pitchFamily="34" charset="0"/>
            </a:rPr>
            <a:t>5) Das Umlaufvermögen umfasst gemäss</a:t>
          </a:r>
          <a:r>
            <a:rPr lang="de-CH" sz="900" b="0" baseline="0">
              <a:latin typeface="Arial" pitchFamily="34" charset="0"/>
              <a:cs typeface="Arial" pitchFamily="34" charset="0"/>
            </a:rPr>
            <a:t> Art. 959</a:t>
          </a:r>
          <a:r>
            <a:rPr lang="de-CH" sz="900" b="0" baseline="30000">
              <a:latin typeface="Arial" pitchFamily="34" charset="0"/>
              <a:cs typeface="Arial" pitchFamily="34" charset="0"/>
            </a:rPr>
            <a:t> </a:t>
          </a:r>
          <a:r>
            <a:rPr lang="de-CH" sz="900" b="0" baseline="0">
              <a:latin typeface="Arial" pitchFamily="34" charset="0"/>
              <a:cs typeface="Arial" pitchFamily="34" charset="0"/>
            </a:rPr>
            <a:t>Abs. 3 OR flüssige Mittel und alle Aktiven, die voraussichtlich innerhalb eines Jahres </a:t>
          </a:r>
          <a:br>
            <a:rPr lang="de-CH" sz="900" b="0" baseline="0">
              <a:latin typeface="Arial" pitchFamily="34" charset="0"/>
              <a:cs typeface="Arial" pitchFamily="34" charset="0"/>
            </a:rPr>
          </a:br>
          <a:r>
            <a:rPr lang="de-CH" sz="900" b="0" baseline="0">
              <a:latin typeface="Arial" pitchFamily="34" charset="0"/>
              <a:cs typeface="Arial" pitchFamily="34" charset="0"/>
            </a:rPr>
            <a:t>    ab Bilanzstichtag realisiert werden. Als Anlagevermögen müssen alle übrigen Aktiven bilanziert werden.</a:t>
          </a:r>
          <a:r>
            <a:rPr lang="de-CH" sz="900" b="0">
              <a:latin typeface="Arial" pitchFamily="34" charset="0"/>
              <a:cs typeface="Arial" pitchFamily="34" charset="0"/>
            </a:rPr>
            <a:t/>
          </a:r>
          <a:br>
            <a:rPr lang="de-CH" sz="900" b="0">
              <a:latin typeface="Arial" pitchFamily="34" charset="0"/>
              <a:cs typeface="Arial" pitchFamily="34" charset="0"/>
            </a:rPr>
          </a:br>
          <a:r>
            <a:rPr lang="de-CH" sz="900" b="0">
              <a:latin typeface="Arial" pitchFamily="34" charset="0"/>
              <a:cs typeface="Arial" pitchFamily="34" charset="0"/>
            </a:rPr>
            <a:t>6</a:t>
          </a:r>
          <a:r>
            <a:rPr lang="de-CH" sz="900">
              <a:latin typeface="Arial" pitchFamily="34" charset="0"/>
              <a:cs typeface="Arial" pitchFamily="34" charset="0"/>
            </a:rPr>
            <a:t>)</a:t>
          </a:r>
          <a:r>
            <a:rPr lang="de-CH" sz="900" baseline="0">
              <a:latin typeface="Arial" pitchFamily="34" charset="0"/>
              <a:cs typeface="Arial" pitchFamily="34" charset="0"/>
            </a:rPr>
            <a:t> Gemäss Gesetz </a:t>
          </a:r>
          <a:r>
            <a:rPr lang="de-CH" sz="900" baseline="0">
              <a:solidFill>
                <a:sysClr val="windowText" lastClr="000000"/>
              </a:solidFill>
              <a:latin typeface="Arial" pitchFamily="34" charset="0"/>
              <a:cs typeface="Arial" pitchFamily="34" charset="0"/>
            </a:rPr>
            <a:t>können kurzfristig gehaltene Aktiven mit Börsenkurs mit den flüssigen Mitteln in einer Position zusammengefasst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werden. Aus unserer Sicht ist ein separater Ausweis sinnvoller.</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7) Position gemäss Art. 960b OR (teilweise) zu Börsenkursen bewertet. Deshalb ist ein entsprechender Hinweis im Anhang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erforderlich (siehe Anhang 4). Für kleine Unternehmen ohne Anhang wäre eine direkte Detailangabe in der Bilanz erforderlich.</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8) Gemäss Art.959 a Abs. 4 OR müssen Forderungen und Verbindlichkeiten gegenüber direkt oder indirekt Beteiligten und Organen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sowie  gegenüber Unternehmen, an denen direkt oder indirekt eine Beteiligung besteht, gesondert in der Bilanz oder im Anhang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ausgewiesen  werden. In der vorliegenden Musterjahresrechnung wurde der Ausweis im Anhang gewählt (siehe Anhang 6).</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9) Positionen, die keine oder nur einen unwesentlichen Wert aufweisen, brauchen gemäss Art. 958d</a:t>
          </a:r>
          <a:r>
            <a:rPr lang="de-CH" sz="900" baseline="30000">
              <a:solidFill>
                <a:sysClr val="windowText" lastClr="000000"/>
              </a:solidFill>
              <a:latin typeface="Arial" pitchFamily="34" charset="0"/>
              <a:cs typeface="Arial" pitchFamily="34" charset="0"/>
            </a:rPr>
            <a:t> </a:t>
          </a:r>
          <a:r>
            <a:rPr lang="de-CH" sz="900" baseline="0">
              <a:solidFill>
                <a:sysClr val="windowText" lastClr="000000"/>
              </a:solidFill>
              <a:latin typeface="Arial" pitchFamily="34" charset="0"/>
              <a:cs typeface="Arial" pitchFamily="34" charset="0"/>
            </a:rPr>
            <a:t>Abs.1 OR nicht separat aufgeführt </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     zu werden. Der Vollständigkeit halber wurde die entsprechende Position in dieser Muster-Jahresrechnung trotzdem aufgeführt. </a:t>
          </a:r>
          <a:br>
            <a:rPr lang="de-CH" sz="900" baseline="0">
              <a:latin typeface="Arial" pitchFamily="34" charset="0"/>
              <a:cs typeface="Arial" pitchFamily="34" charset="0"/>
            </a:rPr>
          </a:br>
          <a:endParaRPr lang="de-CH" sz="900">
            <a:solidFill>
              <a:srgbClr val="FF0000"/>
            </a:solidFill>
            <a:latin typeface="Arial" pitchFamily="34" charset="0"/>
            <a:cs typeface="Arial" pitchFamily="34" charset="0"/>
          </a:endParaRPr>
        </a:p>
      </xdr:txBody>
    </xdr:sp>
    <xdr:clientData/>
  </xdr:twoCellAnchor>
  <xdr:twoCellAnchor>
    <xdr:from>
      <xdr:col>0</xdr:col>
      <xdr:colOff>190500</xdr:colOff>
      <xdr:row>9</xdr:row>
      <xdr:rowOff>19050</xdr:rowOff>
    </xdr:from>
    <xdr:to>
      <xdr:col>0</xdr:col>
      <xdr:colOff>200025</xdr:colOff>
      <xdr:row>14</xdr:row>
      <xdr:rowOff>161925</xdr:rowOff>
    </xdr:to>
    <xdr:cxnSp macro="">
      <xdr:nvCxnSpPr>
        <xdr:cNvPr id="3" name="Gerade Verbindung 2"/>
        <xdr:cNvCxnSpPr/>
      </xdr:nvCxnSpPr>
      <xdr:spPr>
        <a:xfrm flipH="1">
          <a:off x="190500" y="2409825"/>
          <a:ext cx="9525" cy="10953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18</xdr:row>
      <xdr:rowOff>161925</xdr:rowOff>
    </xdr:from>
    <xdr:to>
      <xdr:col>0</xdr:col>
      <xdr:colOff>209551</xdr:colOff>
      <xdr:row>24</xdr:row>
      <xdr:rowOff>0</xdr:rowOff>
    </xdr:to>
    <xdr:cxnSp macro="">
      <xdr:nvCxnSpPr>
        <xdr:cNvPr id="7" name="Gerade Verbindung 6"/>
        <xdr:cNvCxnSpPr/>
      </xdr:nvCxnSpPr>
      <xdr:spPr>
        <a:xfrm flipH="1">
          <a:off x="209550" y="4267200"/>
          <a:ext cx="1" cy="9620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43</xdr:row>
      <xdr:rowOff>9523</xdr:rowOff>
    </xdr:from>
    <xdr:to>
      <xdr:col>7</xdr:col>
      <xdr:colOff>76200</xdr:colOff>
      <xdr:row>67</xdr:row>
      <xdr:rowOff>152400</xdr:rowOff>
    </xdr:to>
    <xdr:sp macro="" textlink="">
      <xdr:nvSpPr>
        <xdr:cNvPr id="2" name="Textfeld 1"/>
        <xdr:cNvSpPr txBox="1"/>
      </xdr:nvSpPr>
      <xdr:spPr>
        <a:xfrm>
          <a:off x="561975" y="7877173"/>
          <a:ext cx="6686550" cy="4029077"/>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1100" b="1" u="sng">
              <a:solidFill>
                <a:schemeClr val="dk1"/>
              </a:solidFill>
              <a:effectLst/>
              <a:latin typeface="+mn-lt"/>
              <a:ea typeface="+mn-ea"/>
              <a:cs typeface="+mn-cs"/>
            </a:rPr>
            <a:t>Fussnoten</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10) Als kurzfristig müssen nach Art. 959 Abs.6 OR die Verbindlichkeiten bilanziert werden, die voraussichtlich innerhalb eines Jahres ab </a:t>
          </a:r>
          <a:br>
            <a:rPr lang="de-CH" sz="900" baseline="0">
              <a:latin typeface="Arial" pitchFamily="34" charset="0"/>
              <a:cs typeface="Arial" pitchFamily="34" charset="0"/>
            </a:rPr>
          </a:br>
          <a:r>
            <a:rPr lang="de-CH" sz="900" baseline="0">
              <a:latin typeface="Arial" pitchFamily="34" charset="0"/>
              <a:cs typeface="Arial" pitchFamily="34" charset="0"/>
            </a:rPr>
            <a:t>       Bilanzstichtag zur Zahlung </a:t>
          </a:r>
          <a:r>
            <a:rPr lang="de-CH" sz="900" baseline="0">
              <a:solidFill>
                <a:sysClr val="windowText" lastClr="000000"/>
              </a:solidFill>
              <a:latin typeface="Arial" pitchFamily="34" charset="0"/>
              <a:cs typeface="Arial" pitchFamily="34" charset="0"/>
            </a:rPr>
            <a:t>fällig werden. Als langfristig müssen alle übrigen Verbindlichkeiten bilanziert werden.</a:t>
          </a:r>
        </a:p>
        <a:p>
          <a:pPr>
            <a:lnSpc>
              <a:spcPts val="1200"/>
            </a:lnSpc>
          </a:pPr>
          <a:r>
            <a:rPr lang="de-CH" sz="900" baseline="0">
              <a:solidFill>
                <a:sysClr val="windowText" lastClr="000000"/>
              </a:solidFill>
              <a:latin typeface="Arial" pitchFamily="34" charset="0"/>
              <a:cs typeface="Arial" pitchFamily="34" charset="0"/>
            </a:rPr>
            <a:t>11) Gemäss Gesetz nicht vorgesehen. Aufgrund der verlangten Unterscheidung zwischen kurz- und langfristig ist der separate Ausweis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von kurzfristigen Rückstellungen jedoch aus unserer Sicht zwingend erforderlich.</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12) Da die Revision des nicht rechnungslegungstechnischen Teils des Aktienrechts bei Druck dieser Publikation noch nicht verab-</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schiedet  wurde, besteht aktuell trotz neuem Ansatz der eigenen Kapitalanteile als Minusposten im Eigenkapital die unveränderte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Vorschrift nach Art. 659a Abs.2  OR eine entsprechende Reserve für eigene Aktien auszuweisen.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13) Als Minusposition im Eigenkapital.</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14) Rangrücktritte sind aus unserer Sicht zwingend in der Bilanz (oder allenfalls im Anhang) auszuweisen, auch wenn dies vom Gesetz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nicht speziell vorgeschrieben ist. Wird durch einen Rangrücktritt eine Überschuldung geheilt, so sollte dies zudem speziell im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Anhang beschrieben werden (siehe auch unter "Zusätzliche Anhangsangaben</a:t>
          </a:r>
          <a:r>
            <a:rPr lang="de-CH" sz="900" baseline="0">
              <a:latin typeface="Arial" pitchFamily="34" charset="0"/>
              <a:cs typeface="Arial" pitchFamily="34" charset="0"/>
            </a:rPr>
            <a:t>", F).</a:t>
          </a:r>
        </a:p>
        <a:p>
          <a:pPr>
            <a:lnSpc>
              <a:spcPts val="1200"/>
            </a:lnSpc>
          </a:pPr>
          <a:r>
            <a:rPr lang="de-CH" sz="900" baseline="0">
              <a:solidFill>
                <a:sysClr val="windowText" lastClr="000000"/>
              </a:solidFill>
              <a:latin typeface="Arial" pitchFamily="34" charset="0"/>
              <a:cs typeface="Arial" pitchFamily="34" charset="0"/>
            </a:rPr>
            <a:t>15) Der bisherige Artikel 670 OR über die Möglichkeit der Aufwertung von Grundstücken oder Beteiligungen zur Beseitigung einer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Unterbilanz wurde beibehalten. Weiterhin muss der entsprechende Aufwertungsbetrag als separate Reserve ausgewiesen werden.</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16) Rückstellungen müssen gemäss Art. 960c</a:t>
          </a:r>
          <a:r>
            <a:rPr lang="de-CH" sz="900" baseline="30000">
              <a:solidFill>
                <a:sysClr val="windowText" lastClr="000000"/>
              </a:solidFill>
              <a:latin typeface="Arial" pitchFamily="34" charset="0"/>
              <a:cs typeface="Arial" pitchFamily="34" charset="0"/>
            </a:rPr>
            <a:t> </a:t>
          </a:r>
          <a:r>
            <a:rPr lang="de-CH" sz="900" baseline="0">
              <a:solidFill>
                <a:sysClr val="windowText" lastClr="000000"/>
              </a:solidFill>
              <a:latin typeface="Arial" pitchFamily="34" charset="0"/>
              <a:cs typeface="Arial" pitchFamily="34" charset="0"/>
            </a:rPr>
            <a:t>Abs.2 OR gebildet werden, wenn vergangene Ereignisse einen Mittelabfluss in künftigen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Geschäftsjahren erwarten lassen. Als Beispiele werden explizit genannt: regelmässig anfallende Aufwendungen aus Garantie-</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verpflichtungen, Sanierungen von Sachanlagen, Restrukturierungen sowie die Sicherung des dauernden Gedeihens des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Unternehmens. Bei den "vom Gesetz vorgesehene ähnliche Positionen " dürfte es sich um einen gesetzgeberischen Auffang-</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tatbestand </a:t>
          </a:r>
          <a:r>
            <a:rPr lang="de-CH" sz="900" baseline="0">
              <a:solidFill>
                <a:schemeClr val="dk1"/>
              </a:solidFill>
              <a:effectLst/>
              <a:latin typeface="Arial" pitchFamily="34" charset="0"/>
              <a:ea typeface="+mn-ea"/>
              <a:cs typeface="Arial" pitchFamily="34" charset="0"/>
            </a:rPr>
            <a:t>für allfällig Vergessenes </a:t>
          </a:r>
          <a:r>
            <a:rPr lang="de-CH" sz="900" baseline="0">
              <a:solidFill>
                <a:sysClr val="windowText" lastClr="000000"/>
              </a:solidFill>
              <a:latin typeface="Arial" pitchFamily="34" charset="0"/>
              <a:cs typeface="Arial" pitchFamily="34" charset="0"/>
            </a:rPr>
            <a:t>handeln. </a:t>
          </a:r>
          <a:endParaRPr lang="de-CH" sz="900">
            <a:solidFill>
              <a:sysClr val="windowText" lastClr="000000"/>
            </a:solidFill>
            <a:latin typeface="Arial" pitchFamily="34" charset="0"/>
            <a:cs typeface="Arial" pitchFamily="34" charset="0"/>
          </a:endParaRPr>
        </a:p>
      </xdr:txBody>
    </xdr:sp>
    <xdr:clientData/>
  </xdr:twoCellAnchor>
  <xdr:twoCellAnchor>
    <xdr:from>
      <xdr:col>0</xdr:col>
      <xdr:colOff>180975</xdr:colOff>
      <xdr:row>30</xdr:row>
      <xdr:rowOff>9525</xdr:rowOff>
    </xdr:from>
    <xdr:to>
      <xdr:col>0</xdr:col>
      <xdr:colOff>190500</xdr:colOff>
      <xdr:row>36</xdr:row>
      <xdr:rowOff>180975</xdr:rowOff>
    </xdr:to>
    <xdr:cxnSp macro="">
      <xdr:nvCxnSpPr>
        <xdr:cNvPr id="3" name="Gerade Verbindung 2"/>
        <xdr:cNvCxnSpPr/>
      </xdr:nvCxnSpPr>
      <xdr:spPr>
        <a:xfrm flipH="1">
          <a:off x="180975" y="5648325"/>
          <a:ext cx="9525" cy="13144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581025</xdr:colOff>
      <xdr:row>34</xdr:row>
      <xdr:rowOff>19048</xdr:rowOff>
    </xdr:from>
    <xdr:to>
      <xdr:col>9</xdr:col>
      <xdr:colOff>28575</xdr:colOff>
      <xdr:row>51</xdr:row>
      <xdr:rowOff>95250</xdr:rowOff>
    </xdr:to>
    <xdr:sp macro="" textlink="">
      <xdr:nvSpPr>
        <xdr:cNvPr id="2" name="Textfeld 1"/>
        <xdr:cNvSpPr txBox="1"/>
      </xdr:nvSpPr>
      <xdr:spPr>
        <a:xfrm>
          <a:off x="581025" y="7677148"/>
          <a:ext cx="7162800" cy="26670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solidFill>
                <a:schemeClr val="dk1"/>
              </a:solidFill>
              <a:effectLst/>
              <a:latin typeface="Arial" pitchFamily="34" charset="0"/>
              <a:ea typeface="+mn-ea"/>
              <a:cs typeface="Arial" pitchFamily="34" charset="0"/>
            </a:rPr>
            <a:t>Allgemeiner Kommentar</a:t>
          </a:r>
          <a:r>
            <a:rPr lang="de-CH" sz="900" b="0" u="sng" baseline="0">
              <a:solidFill>
                <a:schemeClr val="dk1"/>
              </a:solidFill>
              <a:effectLst/>
              <a:latin typeface="Arial" pitchFamily="34" charset="0"/>
              <a:ea typeface="+mn-ea"/>
              <a:cs typeface="Arial" pitchFamily="34" charset="0"/>
            </a:rPr>
            <a:t/>
          </a:r>
          <a:br>
            <a:rPr lang="de-CH" sz="900" b="0" u="sng" baseline="0">
              <a:solidFill>
                <a:schemeClr val="dk1"/>
              </a:solidFill>
              <a:effectLst/>
              <a:latin typeface="Arial" pitchFamily="34" charset="0"/>
              <a:ea typeface="+mn-ea"/>
              <a:cs typeface="Arial" pitchFamily="34" charset="0"/>
            </a:rPr>
          </a:br>
          <a:r>
            <a:rPr lang="de-CH" sz="900" b="0" baseline="0">
              <a:solidFill>
                <a:schemeClr val="dk1"/>
              </a:solidFill>
              <a:effectLst/>
              <a:latin typeface="Arial" pitchFamily="34" charset="0"/>
              <a:ea typeface="+mn-ea"/>
              <a:cs typeface="Arial" pitchFamily="34" charset="0"/>
            </a:rPr>
            <a:t>Die Reihenfolge  der Erfolgsrechnungspositionen ist im Gesetz vorgegeben und muss entsprechend eingehalten werden. </a:t>
          </a:r>
          <a:r>
            <a:rPr lang="de-CH" sz="900" baseline="0">
              <a:latin typeface="Arial" pitchFamily="34" charset="0"/>
              <a:cs typeface="Arial" pitchFamily="34" charset="0"/>
            </a:rPr>
            <a:t>Weitere Positionen müssen in der Erfolgsrechnung oder im Anhang einzeln ausgewiesen werden, sofern dies für die Beurteilung der Ertragslage durch Dritte wesentlich oder aufgrund der Tätigkeit des Unternehmens üblich ist.</a:t>
          </a:r>
        </a:p>
        <a:p>
          <a:pPr>
            <a:lnSpc>
              <a:spcPts val="1200"/>
            </a:lnSpc>
          </a:pPr>
          <a:r>
            <a:rPr lang="de-CH" sz="900" b="1">
              <a:latin typeface="Arial" pitchFamily="34" charset="0"/>
              <a:cs typeface="Arial" pitchFamily="34" charset="0"/>
            </a:rPr>
            <a:t/>
          </a:r>
          <a:br>
            <a:rPr lang="de-CH" sz="900" b="1">
              <a:latin typeface="Arial" pitchFamily="34" charset="0"/>
              <a:cs typeface="Arial" pitchFamily="34" charset="0"/>
            </a:rPr>
          </a:br>
          <a:r>
            <a:rPr lang="de-CH" sz="900" b="1" u="sng">
              <a:latin typeface="Arial" pitchFamily="34" charset="0"/>
              <a:cs typeface="Arial" pitchFamily="34" charset="0"/>
            </a:rPr>
            <a:t>Fussnoten</a:t>
          </a:r>
          <a:r>
            <a:rPr lang="de-CH" sz="900" b="1">
              <a:latin typeface="Arial" pitchFamily="34" charset="0"/>
              <a:cs typeface="Arial" pitchFamily="34" charset="0"/>
            </a:rPr>
            <a:t/>
          </a:r>
          <a:br>
            <a:rPr lang="de-CH" sz="900" b="1">
              <a:latin typeface="Arial" pitchFamily="34" charset="0"/>
              <a:cs typeface="Arial" pitchFamily="34" charset="0"/>
            </a:rPr>
          </a:br>
          <a:r>
            <a:rPr lang="de-CH" sz="900" b="0">
              <a:latin typeface="Arial" pitchFamily="34" charset="0"/>
              <a:cs typeface="Arial" pitchFamily="34" charset="0"/>
            </a:rPr>
            <a:t>17</a:t>
          </a:r>
          <a:r>
            <a:rPr lang="de-CH" sz="900">
              <a:latin typeface="Arial" pitchFamily="34" charset="0"/>
              <a:cs typeface="Arial" pitchFamily="34" charset="0"/>
            </a:rPr>
            <a:t>)  </a:t>
          </a:r>
          <a:r>
            <a:rPr lang="de-CH" sz="900">
              <a:solidFill>
                <a:sysClr val="windowText" lastClr="000000"/>
              </a:solidFill>
              <a:latin typeface="Arial" pitchFamily="34" charset="0"/>
              <a:cs typeface="Arial" pitchFamily="34" charset="0"/>
            </a:rPr>
            <a:t>Subtotale sind vom Gesetz nicht vorgeschrieben.</a:t>
          </a:r>
          <a:br>
            <a:rPr lang="de-CH" sz="900">
              <a:solidFill>
                <a:sysClr val="windowText" lastClr="000000"/>
              </a:solidFill>
              <a:latin typeface="Arial" pitchFamily="34" charset="0"/>
              <a:cs typeface="Arial" pitchFamily="34" charset="0"/>
            </a:rPr>
          </a:br>
          <a:r>
            <a:rPr lang="de-CH" sz="900">
              <a:solidFill>
                <a:sysClr val="windowText" lastClr="000000"/>
              </a:solidFill>
              <a:latin typeface="Arial" pitchFamily="34" charset="0"/>
              <a:cs typeface="Arial" pitchFamily="34" charset="0"/>
            </a:rPr>
            <a:t>18)  Gemäss</a:t>
          </a:r>
          <a:r>
            <a:rPr lang="de-CH" sz="900" baseline="0">
              <a:solidFill>
                <a:sysClr val="windowText" lastClr="000000"/>
              </a:solidFill>
              <a:latin typeface="Arial" pitchFamily="34" charset="0"/>
              <a:cs typeface="Arial" pitchFamily="34" charset="0"/>
            </a:rPr>
            <a:t> Gesetz könnten Abschreibungen und Wertberichtigungen in einer Position zusammengefasst werden.</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Gemäss unserer Auffassung ist jedoch ein separater Ausweis sinnvoller.</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19)  In der vorliegenden Jahresrechnung sind die Erfolge </a:t>
          </a:r>
          <a:r>
            <a:rPr lang="de-CH" sz="900" baseline="0">
              <a:solidFill>
                <a:schemeClr val="tx1"/>
              </a:solidFill>
              <a:latin typeface="Arial" pitchFamily="34" charset="0"/>
              <a:cs typeface="Arial" pitchFamily="34" charset="0"/>
            </a:rPr>
            <a:t>aus den zu Marktpreisen bewerteten Positionen "kurzfristigen gehaltenen </a:t>
          </a:r>
          <a:br>
            <a:rPr lang="de-CH" sz="900" baseline="0">
              <a:solidFill>
                <a:schemeClr val="tx1"/>
              </a:solidFill>
              <a:latin typeface="Arial" pitchFamily="34" charset="0"/>
              <a:cs typeface="Arial" pitchFamily="34" charset="0"/>
            </a:rPr>
          </a:br>
          <a:r>
            <a:rPr lang="de-CH" sz="900" baseline="0">
              <a:solidFill>
                <a:schemeClr val="tx1"/>
              </a:solidFill>
              <a:latin typeface="Arial" pitchFamily="34" charset="0"/>
              <a:cs typeface="Arial" pitchFamily="34" charset="0"/>
            </a:rPr>
            <a:t>       Aktiven mit Börsenkurs" und "Finanzanlagen" im Finanzertrag/Finanzaufwand enthalten. Unternehmensspezifisch könnten diese</a:t>
          </a:r>
          <a:br>
            <a:rPr lang="de-CH" sz="900" baseline="0">
              <a:solidFill>
                <a:schemeClr val="tx1"/>
              </a:solidFill>
              <a:latin typeface="Arial" pitchFamily="34" charset="0"/>
              <a:cs typeface="Arial" pitchFamily="34" charset="0"/>
            </a:rPr>
          </a:br>
          <a:r>
            <a:rPr lang="de-CH" sz="900" baseline="0">
              <a:solidFill>
                <a:schemeClr val="tx1"/>
              </a:solidFill>
              <a:latin typeface="Arial" pitchFamily="34" charset="0"/>
              <a:cs typeface="Arial" pitchFamily="34" charset="0"/>
            </a:rPr>
            <a:t>       Positionen auch als betriebsfremd betrachtet werden, mit der Konsequenz, dass die entsprechenden Erfolge als betriebsfremder</a:t>
          </a:r>
          <a:br>
            <a:rPr lang="de-CH" sz="900" baseline="0">
              <a:solidFill>
                <a:schemeClr val="tx1"/>
              </a:solidFill>
              <a:latin typeface="Arial" pitchFamily="34" charset="0"/>
              <a:cs typeface="Arial" pitchFamily="34" charset="0"/>
            </a:rPr>
          </a:br>
          <a:r>
            <a:rPr lang="de-CH" sz="900" baseline="0">
              <a:solidFill>
                <a:schemeClr val="tx1"/>
              </a:solidFill>
              <a:latin typeface="Arial" pitchFamily="34" charset="0"/>
              <a:cs typeface="Arial" pitchFamily="34" charset="0"/>
            </a:rPr>
            <a:t>       Aufwand/Ertrag auszuweisen wären.</a:t>
          </a:r>
          <a:br>
            <a:rPr lang="de-CH" sz="900" baseline="0">
              <a:solidFill>
                <a:schemeClr val="tx1"/>
              </a:solidFill>
              <a:latin typeface="Arial" pitchFamily="34" charset="0"/>
              <a:cs typeface="Arial" pitchFamily="34" charset="0"/>
            </a:rPr>
          </a:br>
          <a:r>
            <a:rPr lang="de-CH" sz="900" baseline="0">
              <a:solidFill>
                <a:schemeClr val="tx1"/>
              </a:solidFill>
              <a:latin typeface="Arial" pitchFamily="34" charset="0"/>
              <a:cs typeface="Arial" pitchFamily="34" charset="0"/>
            </a:rPr>
            <a:t>20) Unter direkten Steuern sind  die auf dem Jahresergebnis anfallenden Ertrags- bzw. Gewinnsteuern sowie die Kapitalsteuern </a:t>
          </a:r>
          <a:br>
            <a:rPr lang="de-CH" sz="900" baseline="0">
              <a:solidFill>
                <a:schemeClr val="tx1"/>
              </a:solidFill>
              <a:latin typeface="Arial" pitchFamily="34" charset="0"/>
              <a:cs typeface="Arial" pitchFamily="34" charset="0"/>
            </a:rPr>
          </a:br>
          <a:r>
            <a:rPr lang="de-CH" sz="900" baseline="0">
              <a:solidFill>
                <a:schemeClr val="tx1"/>
              </a:solidFill>
              <a:latin typeface="Arial" pitchFamily="34" charset="0"/>
              <a:cs typeface="Arial" pitchFamily="34" charset="0"/>
            </a:rPr>
            <a:t>       auszuweisen.  </a:t>
          </a:r>
          <a:endParaRPr lang="de-CH" sz="900">
            <a:solidFill>
              <a:schemeClr val="tx1"/>
            </a:solidFill>
            <a:latin typeface="Arial" pitchFamily="34" charset="0"/>
            <a:cs typeface="Arial" pitchFamily="34" charset="0"/>
          </a:endParaRPr>
        </a:p>
      </xdr:txBody>
    </xdr:sp>
    <xdr:clientData/>
  </xdr:twoCellAnchor>
  <xdr:twoCellAnchor>
    <xdr:from>
      <xdr:col>0</xdr:col>
      <xdr:colOff>361950</xdr:colOff>
      <xdr:row>4</xdr:row>
      <xdr:rowOff>28575</xdr:rowOff>
    </xdr:from>
    <xdr:to>
      <xdr:col>0</xdr:col>
      <xdr:colOff>400050</xdr:colOff>
      <xdr:row>31</xdr:row>
      <xdr:rowOff>133350</xdr:rowOff>
    </xdr:to>
    <xdr:cxnSp macro="">
      <xdr:nvCxnSpPr>
        <xdr:cNvPr id="3" name="Gerade Verbindung 2"/>
        <xdr:cNvCxnSpPr/>
      </xdr:nvCxnSpPr>
      <xdr:spPr>
        <a:xfrm>
          <a:off x="361950" y="1057275"/>
          <a:ext cx="38100" cy="61436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30</xdr:row>
      <xdr:rowOff>123823</xdr:rowOff>
    </xdr:from>
    <xdr:to>
      <xdr:col>7</xdr:col>
      <xdr:colOff>0</xdr:colOff>
      <xdr:row>40</xdr:row>
      <xdr:rowOff>9525</xdr:rowOff>
    </xdr:to>
    <xdr:sp macro="" textlink="">
      <xdr:nvSpPr>
        <xdr:cNvPr id="2" name="Textfeld 1"/>
        <xdr:cNvSpPr txBox="1"/>
      </xdr:nvSpPr>
      <xdr:spPr>
        <a:xfrm>
          <a:off x="571500" y="5505448"/>
          <a:ext cx="7048500" cy="1409702"/>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lang="de-CH" sz="900" b="1" u="sng" baseline="0">
              <a:solidFill>
                <a:schemeClr val="dk1"/>
              </a:solidFill>
              <a:effectLst/>
              <a:latin typeface="Arial" pitchFamily="34" charset="0"/>
              <a:ea typeface="+mn-ea"/>
              <a:cs typeface="Arial" pitchFamily="34" charset="0"/>
            </a:rPr>
            <a:t>Allgemeiner Kommentar</a:t>
          </a:r>
          <a:br>
            <a:rPr lang="de-CH" sz="900" b="1" u="sng" baseline="0">
              <a:solidFill>
                <a:schemeClr val="dk1"/>
              </a:solidFill>
              <a:effectLst/>
              <a:latin typeface="Arial" pitchFamily="34" charset="0"/>
              <a:ea typeface="+mn-ea"/>
              <a:cs typeface="Arial" pitchFamily="34" charset="0"/>
            </a:rPr>
          </a:br>
          <a:r>
            <a:rPr lang="de-CH" sz="900" b="0" baseline="0">
              <a:solidFill>
                <a:schemeClr val="dk1"/>
              </a:solidFill>
              <a:effectLst/>
              <a:latin typeface="Arial" pitchFamily="34" charset="0"/>
              <a:ea typeface="+mn-ea"/>
              <a:cs typeface="Arial" pitchFamily="34" charset="0"/>
            </a:rPr>
            <a:t>Die Reihenfolge  der Erfolgsrechnungspositionen ist im Gesetz vorgegeben und muss entsprechend eingehalten werden. </a:t>
          </a:r>
          <a:r>
            <a:rPr lang="de-CH" sz="900" baseline="0">
              <a:solidFill>
                <a:schemeClr val="dk1"/>
              </a:solidFill>
              <a:effectLst/>
              <a:latin typeface="Arial" pitchFamily="34" charset="0"/>
              <a:ea typeface="+mn-ea"/>
              <a:cs typeface="Arial" pitchFamily="34" charset="0"/>
            </a:rPr>
            <a:t>Weitere Positionen müssen in der Erfolgsrechnung oder im Anhang einzeln ausgewiesen werden, sofern dies für die Beurteilung der Ertragslage durch Dritte wesentlich oder aufgrund der Tätigkeit des Unternehmens üblich ist.</a:t>
          </a:r>
          <a:endParaRPr lang="de-CH" sz="900">
            <a:effectLst/>
            <a:latin typeface="Arial" pitchFamily="34" charset="0"/>
            <a:cs typeface="Arial" pitchFamily="34" charset="0"/>
          </a:endParaRPr>
        </a:p>
        <a:p>
          <a:pPr>
            <a:lnSpc>
              <a:spcPts val="1200"/>
            </a:lnSpc>
          </a:pPr>
          <a:endParaRPr lang="de-CH" sz="900" baseline="0">
            <a:latin typeface="Arial" pitchFamily="34" charset="0"/>
            <a:cs typeface="Arial" pitchFamily="34" charset="0"/>
          </a:endParaRPr>
        </a:p>
        <a:p>
          <a:pPr>
            <a:lnSpc>
              <a:spcPts val="1200"/>
            </a:lnSpc>
          </a:pP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a:latin typeface="Arial" pitchFamily="34" charset="0"/>
            <a:cs typeface="Arial" pitchFamily="34" charset="0"/>
          </a:endParaRPr>
        </a:p>
      </xdr:txBody>
    </xdr:sp>
    <xdr:clientData/>
  </xdr:twoCellAnchor>
  <xdr:twoCellAnchor>
    <xdr:from>
      <xdr:col>0</xdr:col>
      <xdr:colOff>333375</xdr:colOff>
      <xdr:row>5</xdr:row>
      <xdr:rowOff>400050</xdr:rowOff>
    </xdr:from>
    <xdr:to>
      <xdr:col>0</xdr:col>
      <xdr:colOff>342900</xdr:colOff>
      <xdr:row>20</xdr:row>
      <xdr:rowOff>142875</xdr:rowOff>
    </xdr:to>
    <xdr:cxnSp macro="">
      <xdr:nvCxnSpPr>
        <xdr:cNvPr id="3" name="Gerade Verbindung 2"/>
        <xdr:cNvCxnSpPr/>
      </xdr:nvCxnSpPr>
      <xdr:spPr>
        <a:xfrm>
          <a:off x="333375" y="1000125"/>
          <a:ext cx="9525" cy="241935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25</xdr:row>
      <xdr:rowOff>38100</xdr:rowOff>
    </xdr:from>
    <xdr:to>
      <xdr:col>0</xdr:col>
      <xdr:colOff>371475</xdr:colOff>
      <xdr:row>29</xdr:row>
      <xdr:rowOff>85725</xdr:rowOff>
    </xdr:to>
    <xdr:cxnSp macro="">
      <xdr:nvCxnSpPr>
        <xdr:cNvPr id="4" name="Gerade Verbindung 3"/>
        <xdr:cNvCxnSpPr/>
      </xdr:nvCxnSpPr>
      <xdr:spPr>
        <a:xfrm>
          <a:off x="361950" y="4705350"/>
          <a:ext cx="9525" cy="6953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523874</xdr:colOff>
      <xdr:row>31</xdr:row>
      <xdr:rowOff>0</xdr:rowOff>
    </xdr:from>
    <xdr:to>
      <xdr:col>7</xdr:col>
      <xdr:colOff>38099</xdr:colOff>
      <xdr:row>50</xdr:row>
      <xdr:rowOff>95250</xdr:rowOff>
    </xdr:to>
    <xdr:sp macro="" textlink="">
      <xdr:nvSpPr>
        <xdr:cNvPr id="2" name="Textfeld 1"/>
        <xdr:cNvSpPr txBox="1"/>
      </xdr:nvSpPr>
      <xdr:spPr>
        <a:xfrm>
          <a:off x="523874" y="6086475"/>
          <a:ext cx="7172325" cy="29908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a:latin typeface="Arial" pitchFamily="34" charset="0"/>
              <a:cs typeface="Arial" pitchFamily="34" charset="0"/>
            </a:rPr>
            <a:t>Allgemeiner Kommentar</a:t>
          </a:r>
          <a:br>
            <a:rPr lang="de-CH" sz="900" b="1" u="sng">
              <a:latin typeface="Arial" pitchFamily="34" charset="0"/>
              <a:cs typeface="Arial" pitchFamily="34" charset="0"/>
            </a:rPr>
          </a:br>
          <a:r>
            <a:rPr lang="de-CH" sz="900">
              <a:latin typeface="Arial" pitchFamily="34" charset="0"/>
              <a:cs typeface="Arial" pitchFamily="34" charset="0"/>
            </a:rPr>
            <a:t>Das Gesetz verlangt nur von grösseren Unternehmen eine </a:t>
          </a:r>
          <a:r>
            <a:rPr lang="de-CH" sz="900">
              <a:solidFill>
                <a:sysClr val="windowText" lastClr="000000"/>
              </a:solidFill>
              <a:latin typeface="Arial" pitchFamily="34" charset="0"/>
              <a:cs typeface="Arial" pitchFamily="34" charset="0"/>
            </a:rPr>
            <a:t>Geldflussrechnung. Aus unserer</a:t>
          </a:r>
          <a:r>
            <a:rPr lang="de-CH" sz="900" baseline="0">
              <a:solidFill>
                <a:sysClr val="windowText" lastClr="000000"/>
              </a:solidFill>
              <a:latin typeface="Arial" pitchFamily="34" charset="0"/>
              <a:cs typeface="Arial" pitchFamily="34" charset="0"/>
            </a:rPr>
            <a:t> Sicht sollten jedoch auch kleinere Unternehmen im Rahmen einer umsichtigen finanziellen Führung (zumindest für interne Zwecke) eine Geldflussrechnung erstellen.</a:t>
          </a:r>
          <a:r>
            <a:rPr lang="de-CH" sz="900">
              <a:solidFill>
                <a:sysClr val="windowText" lastClr="000000"/>
              </a:solidFill>
              <a:latin typeface="Arial" pitchFamily="34" charset="0"/>
              <a:cs typeface="Arial" pitchFamily="34" charset="0"/>
            </a:rPr>
            <a:t/>
          </a:r>
          <a:br>
            <a:rPr lang="de-CH" sz="900">
              <a:solidFill>
                <a:sysClr val="windowText" lastClr="000000"/>
              </a:solidFill>
              <a:latin typeface="Arial" pitchFamily="34" charset="0"/>
              <a:cs typeface="Arial" pitchFamily="34" charset="0"/>
            </a:rPr>
          </a:br>
          <a:r>
            <a:rPr lang="de-CH" sz="900">
              <a:solidFill>
                <a:sysClr val="windowText" lastClr="000000"/>
              </a:solidFill>
              <a:latin typeface="Arial" pitchFamily="34" charset="0"/>
              <a:cs typeface="Arial" pitchFamily="34" charset="0"/>
            </a:rPr>
            <a:t/>
          </a:r>
          <a:br>
            <a:rPr lang="de-CH" sz="900">
              <a:solidFill>
                <a:sysClr val="windowText" lastClr="000000"/>
              </a:solidFill>
              <a:latin typeface="Arial" pitchFamily="34" charset="0"/>
              <a:cs typeface="Arial" pitchFamily="34" charset="0"/>
            </a:rPr>
          </a:br>
          <a:r>
            <a:rPr lang="de-CH" sz="900">
              <a:solidFill>
                <a:sysClr val="windowText" lastClr="000000"/>
              </a:solidFill>
              <a:latin typeface="Arial" pitchFamily="34" charset="0"/>
              <a:cs typeface="Arial" pitchFamily="34" charset="0"/>
            </a:rPr>
            <a:t>Gemäss Art. 961b OR würde der Ausweis</a:t>
          </a:r>
          <a:r>
            <a:rPr lang="de-CH" sz="900" baseline="0">
              <a:solidFill>
                <a:sysClr val="windowText" lastClr="000000"/>
              </a:solidFill>
              <a:latin typeface="Arial" pitchFamily="34" charset="0"/>
              <a:cs typeface="Arial" pitchFamily="34" charset="0"/>
            </a:rPr>
            <a:t> von Totalbeträgen für die Geldflüsse aus Geschäftstätigkeit, Investitionstätigkeit und Finanzierungstätigkeit ausreichen. Aus unserer Sicht wäre eine solche Darstellung aber wenig aussagekräftig. Deshalb ist in dieser Musterjahresrechnung eine detailliertere Geldflussrechnung abgebildet. In der Praxis wird oft zusätzlich und als "Vorstufe" zum Geldfluss aus Geschäftstätigkeit die Position "Cash Flow" als eine Art "Brutto-Geldfluss" ausgewiesen. Dieser ermittelt sich in der Regel durch Korrektur des Jahresergebnisses um Abschreibungen, Bildung und Auflösung von Rückstellungen und um sonstige nicht liquiditäts-wirksame Aufwendungen. </a:t>
          </a:r>
        </a:p>
        <a:p>
          <a:pPr>
            <a:lnSpc>
              <a:spcPts val="1200"/>
            </a:lnSpc>
          </a:pPr>
          <a:r>
            <a:rPr lang="de-CH" sz="900" b="1" baseline="0">
              <a:solidFill>
                <a:sysClr val="windowText" lastClr="000000"/>
              </a:solidFill>
              <a:latin typeface="Arial" pitchFamily="34" charset="0"/>
              <a:cs typeface="Arial" pitchFamily="34" charset="0"/>
            </a:rPr>
            <a:t/>
          </a:r>
          <a:br>
            <a:rPr lang="de-CH" sz="900" b="1" baseline="0">
              <a:solidFill>
                <a:sysClr val="windowText" lastClr="000000"/>
              </a:solidFill>
              <a:latin typeface="Arial" pitchFamily="34" charset="0"/>
              <a:cs typeface="Arial" pitchFamily="34" charset="0"/>
            </a:rPr>
          </a:br>
          <a:r>
            <a:rPr lang="de-CH" sz="900" b="1" u="sng" baseline="0">
              <a:solidFill>
                <a:sysClr val="windowText" lastClr="000000"/>
              </a:solidFill>
              <a:latin typeface="Arial" pitchFamily="34" charset="0"/>
              <a:cs typeface="Arial" pitchFamily="34" charset="0"/>
            </a:rPr>
            <a:t>Fussnoten</a:t>
          </a:r>
          <a:r>
            <a:rPr lang="de-CH" sz="900" b="1" baseline="0">
              <a:solidFill>
                <a:sysClr val="windowText" lastClr="000000"/>
              </a:solidFill>
              <a:latin typeface="Arial" pitchFamily="34" charset="0"/>
              <a:cs typeface="Arial" pitchFamily="34" charset="0"/>
            </a:rPr>
            <a:t/>
          </a:r>
          <a:br>
            <a:rPr lang="de-CH" sz="900" b="1" baseline="0">
              <a:solidFill>
                <a:sysClr val="windowText" lastClr="000000"/>
              </a:solidFill>
              <a:latin typeface="Arial" pitchFamily="34" charset="0"/>
              <a:cs typeface="Arial" pitchFamily="34" charset="0"/>
            </a:rPr>
          </a:br>
          <a:r>
            <a:rPr lang="de-CH" sz="900" b="0" baseline="0">
              <a:solidFill>
                <a:sysClr val="windowText" lastClr="000000"/>
              </a:solidFill>
              <a:latin typeface="Arial" pitchFamily="34" charset="0"/>
              <a:cs typeface="Arial" pitchFamily="34" charset="0"/>
            </a:rPr>
            <a:t>21</a:t>
          </a:r>
          <a:r>
            <a:rPr lang="de-CH" sz="900" baseline="0">
              <a:solidFill>
                <a:sysClr val="windowText" lastClr="000000"/>
              </a:solidFill>
              <a:latin typeface="Arial" pitchFamily="34" charset="0"/>
              <a:cs typeface="Arial" pitchFamily="34" charset="0"/>
            </a:rPr>
            <a:t>) Gemäss genauem Wortlaut von Art. 961b OR stellt die Geldflussrechnung </a:t>
          </a:r>
          <a:r>
            <a:rPr lang="de-CH" sz="900" i="1" baseline="0">
              <a:solidFill>
                <a:sysClr val="windowText" lastClr="000000"/>
              </a:solidFill>
              <a:latin typeface="Arial" pitchFamily="34" charset="0"/>
              <a:cs typeface="Arial" pitchFamily="34" charset="0"/>
            </a:rPr>
            <a:t>die Veränderung der flüssigen Mittel dar</a:t>
          </a:r>
          <a:r>
            <a:rPr lang="de-CH" sz="900" baseline="0">
              <a:solidFill>
                <a:sysClr val="windowText" lastClr="000000"/>
              </a:solidFill>
              <a:latin typeface="Arial" pitchFamily="34" charset="0"/>
              <a:cs typeface="Arial" pitchFamily="34" charset="0"/>
            </a:rPr>
            <a:t>.  Aus unserer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Sicht kommen daher erweiterte Fonds wie  "</a:t>
          </a:r>
          <a:r>
            <a:rPr lang="de-CH" sz="900" i="1" baseline="0">
              <a:solidFill>
                <a:sysClr val="windowText" lastClr="000000"/>
              </a:solidFill>
              <a:latin typeface="Arial" pitchFamily="34" charset="0"/>
              <a:cs typeface="Arial" pitchFamily="34" charset="0"/>
            </a:rPr>
            <a:t>Flüssige Mittel netto kurzfristige Bankverbindlichkeiten</a:t>
          </a:r>
          <a:r>
            <a:rPr lang="de-CH" sz="900" baseline="0">
              <a:solidFill>
                <a:sysClr val="windowText" lastClr="000000"/>
              </a:solidFill>
              <a:latin typeface="Arial" pitchFamily="34" charset="0"/>
              <a:cs typeface="Arial" pitchFamily="34" charset="0"/>
            </a:rPr>
            <a:t>" oder "</a:t>
          </a:r>
          <a:r>
            <a:rPr lang="de-CH" sz="900" i="1" baseline="0">
              <a:solidFill>
                <a:sysClr val="windowText" lastClr="000000"/>
              </a:solidFill>
              <a:latin typeface="Arial" pitchFamily="34" charset="0"/>
              <a:cs typeface="Arial" pitchFamily="34" charset="0"/>
            </a:rPr>
            <a:t>Flüssige Mittel und kurzfristig </a:t>
          </a:r>
          <a:br>
            <a:rPr lang="de-CH" sz="900" i="1" baseline="0">
              <a:solidFill>
                <a:sysClr val="windowText" lastClr="000000"/>
              </a:solidFill>
              <a:latin typeface="Arial" pitchFamily="34" charset="0"/>
              <a:cs typeface="Arial" pitchFamily="34" charset="0"/>
            </a:rPr>
          </a:br>
          <a:r>
            <a:rPr lang="de-CH" sz="900" i="1" baseline="0">
              <a:solidFill>
                <a:sysClr val="windowText" lastClr="000000"/>
              </a:solidFill>
              <a:latin typeface="Arial" pitchFamily="34" charset="0"/>
              <a:cs typeface="Arial" pitchFamily="34" charset="0"/>
            </a:rPr>
            <a:t>    gehaltene Aktiven mit Börsenkurs</a:t>
          </a:r>
          <a:r>
            <a:rPr lang="de-CH" sz="900" baseline="0">
              <a:solidFill>
                <a:sysClr val="windowText" lastClr="000000"/>
              </a:solidFill>
              <a:latin typeface="Arial" pitchFamily="34" charset="0"/>
              <a:cs typeface="Arial" pitchFamily="34" charset="0"/>
            </a:rPr>
            <a:t>" nicht in Betracht.  Betriebswirtschaftlich erscheint uns dies auch der richtige Ansatz zu sein. Dies ist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mit ein Grund für den separaten Ausweis der Positionen  "Flüssige Mittel" und "Kurzfristig gehaltene Aktiven mit Börsenkurs"  (siehe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Bilanz), während diese gemäss Gesetz in einer Position zusammengefasst werden könnten. </a:t>
          </a:r>
          <a:br>
            <a:rPr lang="de-CH" sz="900" baseline="0">
              <a:solidFill>
                <a:sysClr val="windowText" lastClr="000000"/>
              </a:solidFill>
              <a:latin typeface="Arial" pitchFamily="34" charset="0"/>
              <a:cs typeface="Arial" pitchFamily="34" charset="0"/>
            </a:rPr>
          </a:br>
          <a:r>
            <a:rPr lang="de-CH" sz="900" baseline="0">
              <a:latin typeface="Arial" pitchFamily="34" charset="0"/>
              <a:cs typeface="Arial" pitchFamily="34" charset="0"/>
            </a:rPr>
            <a:t/>
          </a:r>
          <a:br>
            <a:rPr lang="de-CH" sz="900" baseline="0">
              <a:latin typeface="Arial" pitchFamily="34" charset="0"/>
              <a:cs typeface="Arial" pitchFamily="34" charset="0"/>
            </a:rPr>
          </a:br>
          <a:endParaRPr lang="de-CH" sz="900" b="1" baseline="0">
            <a:solidFill>
              <a:srgbClr val="00B0F0"/>
            </a:solidFill>
            <a:latin typeface="Arial" pitchFamily="34" charset="0"/>
            <a:cs typeface="Arial" pitchFamily="34" charset="0"/>
          </a:endParaRPr>
        </a:p>
        <a:p>
          <a:pPr>
            <a:lnSpc>
              <a:spcPts val="1200"/>
            </a:lnSpc>
          </a:pPr>
          <a:endParaRPr lang="de-CH" sz="900" b="1">
            <a:solidFill>
              <a:srgbClr val="00B0F0"/>
            </a:solidFill>
            <a:latin typeface="Arial" pitchFamily="34" charset="0"/>
            <a:cs typeface="Arial" pitchFamily="34" charset="0"/>
          </a:endParaRPr>
        </a:p>
      </xdr:txBody>
    </xdr:sp>
    <xdr:clientData/>
  </xdr:twoCellAnchor>
  <xdr:twoCellAnchor>
    <xdr:from>
      <xdr:col>0</xdr:col>
      <xdr:colOff>247650</xdr:colOff>
      <xdr:row>5</xdr:row>
      <xdr:rowOff>9525</xdr:rowOff>
    </xdr:from>
    <xdr:to>
      <xdr:col>0</xdr:col>
      <xdr:colOff>247650</xdr:colOff>
      <xdr:row>29</xdr:row>
      <xdr:rowOff>123825</xdr:rowOff>
    </xdr:to>
    <xdr:cxnSp macro="">
      <xdr:nvCxnSpPr>
        <xdr:cNvPr id="3" name="Gerade Verbindung 2"/>
        <xdr:cNvCxnSpPr/>
      </xdr:nvCxnSpPr>
      <xdr:spPr>
        <a:xfrm>
          <a:off x="247650" y="800100"/>
          <a:ext cx="0" cy="46101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581025</xdr:colOff>
      <xdr:row>32</xdr:row>
      <xdr:rowOff>28575</xdr:rowOff>
    </xdr:from>
    <xdr:to>
      <xdr:col>8</xdr:col>
      <xdr:colOff>47625</xdr:colOff>
      <xdr:row>58</xdr:row>
      <xdr:rowOff>38100</xdr:rowOff>
    </xdr:to>
    <xdr:sp macro="" textlink="">
      <xdr:nvSpPr>
        <xdr:cNvPr id="2" name="Textfeld 1"/>
        <xdr:cNvSpPr txBox="1"/>
      </xdr:nvSpPr>
      <xdr:spPr>
        <a:xfrm>
          <a:off x="581025" y="10677525"/>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Allgemeiner Kommentar</a:t>
          </a:r>
        </a:p>
        <a:p>
          <a:pPr>
            <a:lnSpc>
              <a:spcPts val="1200"/>
            </a:lnSpc>
          </a:pPr>
          <a:r>
            <a:rPr lang="de-CH" sz="900" baseline="0">
              <a:latin typeface="Arial" pitchFamily="34" charset="0"/>
              <a:cs typeface="Arial" pitchFamily="34" charset="0"/>
            </a:rPr>
            <a:t>Im Gegensatz zu den Positionen von Bilanz und Erfolgsrechnung ist die Reihenfolge der geforderten  Angaben im Anhang nicht vorgeschrieben. </a:t>
          </a:r>
        </a:p>
        <a:p>
          <a:pPr>
            <a:lnSpc>
              <a:spcPts val="1200"/>
            </a:lnSpc>
          </a:pPr>
          <a:endParaRPr lang="de-CH" sz="900" b="1" baseline="0">
            <a:latin typeface="Arial" pitchFamily="34" charset="0"/>
            <a:cs typeface="Arial" pitchFamily="34" charset="0"/>
          </a:endParaRPr>
        </a:p>
        <a:p>
          <a:pPr>
            <a:lnSpc>
              <a:spcPts val="1200"/>
            </a:lnSpc>
          </a:pPr>
          <a:r>
            <a:rPr lang="de-CH" sz="900" b="1" u="sng" baseline="0">
              <a:latin typeface="Arial" pitchFamily="34" charset="0"/>
              <a:cs typeface="Arial" pitchFamily="34" charset="0"/>
            </a:rPr>
            <a:t>Fussnoten</a:t>
          </a:r>
        </a:p>
        <a:p>
          <a:pPr marL="0" marR="0" indent="0" defTabSz="914400" eaLnBrk="1" fontAlgn="auto" latinLnBrk="0" hangingPunct="1">
            <a:lnSpc>
              <a:spcPts val="1200"/>
            </a:lnSpc>
            <a:spcBef>
              <a:spcPts val="0"/>
            </a:spcBef>
            <a:spcAft>
              <a:spcPts val="0"/>
            </a:spcAft>
            <a:buClrTx/>
            <a:buSzTx/>
            <a:buFontTx/>
            <a:buNone/>
            <a:tabLst/>
            <a:defRPr/>
          </a:pPr>
          <a:r>
            <a:rPr lang="de-CH" sz="900" baseline="0">
              <a:latin typeface="Arial" pitchFamily="34" charset="0"/>
              <a:cs typeface="Arial" pitchFamily="34" charset="0"/>
            </a:rPr>
            <a:t>22) Sofern nicht bereits aus der Bilanz oder der Erfolgsrechnung ersichtlich, müsste gemäss Art. 959c Abs.1 Pkt.1 OR auch Firma oder </a:t>
          </a:r>
          <a:br>
            <a:rPr lang="de-CH" sz="900" baseline="0">
              <a:latin typeface="Arial" pitchFamily="34" charset="0"/>
              <a:cs typeface="Arial" pitchFamily="34" charset="0"/>
            </a:rPr>
          </a:br>
          <a:r>
            <a:rPr lang="de-CH" sz="900" baseline="0">
              <a:latin typeface="Arial" pitchFamily="34" charset="0"/>
              <a:cs typeface="Arial" pitchFamily="34" charset="0"/>
            </a:rPr>
            <a:t>      Name sowie Rechtsform und Sitz des Unternehmens im Anhang genannt werden. Diese Angaben sind in dieser Musterjahres-</a:t>
          </a:r>
          <a:br>
            <a:rPr lang="de-CH" sz="900" baseline="0">
              <a:latin typeface="Arial" pitchFamily="34" charset="0"/>
              <a:cs typeface="Arial" pitchFamily="34" charset="0"/>
            </a:rPr>
          </a:br>
          <a:r>
            <a:rPr lang="de-CH" sz="900" baseline="0">
              <a:latin typeface="Arial" pitchFamily="34" charset="0"/>
              <a:cs typeface="Arial" pitchFamily="34" charset="0"/>
            </a:rPr>
            <a:t>      rechnung aber bereits in der Kopfzeile der Jahresrechnung enthalten. </a:t>
          </a:r>
          <a:br>
            <a:rPr lang="de-CH" sz="900" baseline="0">
              <a:latin typeface="Arial" pitchFamily="34" charset="0"/>
              <a:cs typeface="Arial" pitchFamily="34" charset="0"/>
            </a:rPr>
          </a:br>
          <a:r>
            <a:rPr lang="de-CH" sz="900" baseline="0">
              <a:latin typeface="Arial" pitchFamily="34" charset="0"/>
              <a:cs typeface="Arial" pitchFamily="34" charset="0"/>
            </a:rPr>
            <a:t>23) Diese Offenlegungsvorschrift entspricht noch dem ursprünglichen Gesetzesentwurf des Bundesrats. Damit wurde wohl eine </a:t>
          </a:r>
          <a:br>
            <a:rPr lang="de-CH" sz="900" baseline="0">
              <a:latin typeface="Arial" pitchFamily="34" charset="0"/>
              <a:cs typeface="Arial" pitchFamily="34" charset="0"/>
            </a:rPr>
          </a:br>
          <a:r>
            <a:rPr lang="de-CH" sz="900" baseline="0">
              <a:latin typeface="Arial" pitchFamily="34" charset="0"/>
              <a:cs typeface="Arial" pitchFamily="34" charset="0"/>
            </a:rPr>
            <a:t>      weitreichende Offenlegung der angewandten Bewertungsprinzipien angestrebt. </a:t>
          </a:r>
          <a:r>
            <a:rPr lang="de-CH" sz="900" baseline="0">
              <a:solidFill>
                <a:sysClr val="windowText" lastClr="000000"/>
              </a:solidFill>
              <a:latin typeface="Arial" pitchFamily="34" charset="0"/>
              <a:cs typeface="Arial" pitchFamily="34" charset="0"/>
            </a:rPr>
            <a:t>Viele Vorschriften des ursprünglichen Entwurfs,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insbesondere Bewertungsvorschriften wurden vom Parlament aber anschliessend stark angepasst. So sind stille Reserven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unverändert  zu früher erlaubt, und es muss auch weiterhin nur eine wesentliche Nettoauflösung offengelegt werden. Damit besteht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ein Spannungsverhältnis zu der hier verlangten Offenlegung. Deshalb vertreten wir die Ansicht, dass die in dieser Muster-</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Jahresrechnung gemachte Minimal-Offenlegung den gesetzlichen Vorschriften entspricht. Es wird sich in der Praxis zeigen, ob  </a:t>
          </a:r>
          <a:br>
            <a:rPr lang="de-CH" sz="900" baseline="0">
              <a:solidFill>
                <a:sysClr val="windowText" lastClr="000000"/>
              </a:solidFill>
              <a:latin typeface="Arial" pitchFamily="34" charset="0"/>
              <a:cs typeface="Arial" pitchFamily="34" charset="0"/>
            </a:rPr>
          </a:br>
          <a:r>
            <a:rPr lang="de-CH" sz="900" baseline="0">
              <a:solidFill>
                <a:sysClr val="windowText" lastClr="000000"/>
              </a:solidFill>
              <a:latin typeface="Arial" pitchFamily="34" charset="0"/>
              <a:cs typeface="Arial" pitchFamily="34" charset="0"/>
            </a:rPr>
            <a:t>      unsere Ansicht auch von anderen - insbesondere von Revisionsgesellschaften - geteilt wird.</a:t>
          </a:r>
          <a:br>
            <a:rPr lang="de-CH" sz="900" baseline="0">
              <a:solidFill>
                <a:sysClr val="windowText" lastClr="000000"/>
              </a:solidFill>
              <a:latin typeface="Arial" pitchFamily="34" charset="0"/>
              <a:cs typeface="Arial" pitchFamily="34" charset="0"/>
            </a:rPr>
          </a:br>
          <a:r>
            <a:rPr lang="de-CH" sz="900" baseline="0">
              <a:latin typeface="Arial" pitchFamily="34" charset="0"/>
              <a:cs typeface="Arial" pitchFamily="34" charset="0"/>
            </a:rPr>
            <a:t>24) Auch die Offenlegung unter diesem Punkt des Anhangs wird  von Unternehmen zu Unternehmen stark variieren. So können hier sehr </a:t>
          </a:r>
          <a:br>
            <a:rPr lang="de-CH" sz="900" baseline="0">
              <a:latin typeface="Arial" pitchFamily="34" charset="0"/>
              <a:cs typeface="Arial" pitchFamily="34" charset="0"/>
            </a:rPr>
          </a:br>
          <a:r>
            <a:rPr lang="de-CH" sz="900" baseline="0">
              <a:latin typeface="Arial" pitchFamily="34" charset="0"/>
              <a:cs typeface="Arial" pitchFamily="34" charset="0"/>
            </a:rPr>
            <a:t>       weitreichende Informationen notwendig sein, aber es ist ebenso denkbar, dass auf Angaben unter diesem Punkt gänzlich verzichtet </a:t>
          </a:r>
          <a:br>
            <a:rPr lang="de-CH" sz="900" baseline="0">
              <a:latin typeface="Arial" pitchFamily="34" charset="0"/>
              <a:cs typeface="Arial" pitchFamily="34" charset="0"/>
            </a:rPr>
          </a:br>
          <a:r>
            <a:rPr lang="de-CH" sz="900" baseline="0">
              <a:latin typeface="Arial" pitchFamily="34" charset="0"/>
              <a:cs typeface="Arial" pitchFamily="34" charset="0"/>
            </a:rPr>
            <a:t>       werden kann. Dann nämlich, wenn bereits die Offenlegung in Bilanz und Erfolgsrechnung "ausreichende" Information liefert. Es </a:t>
          </a:r>
          <a:br>
            <a:rPr lang="de-CH" sz="900" baseline="0">
              <a:latin typeface="Arial" pitchFamily="34" charset="0"/>
              <a:cs typeface="Arial" pitchFamily="34" charset="0"/>
            </a:rPr>
          </a:br>
          <a:r>
            <a:rPr lang="de-CH" sz="900" baseline="0">
              <a:latin typeface="Arial" pitchFamily="34" charset="0"/>
              <a:cs typeface="Arial" pitchFamily="34" charset="0"/>
            </a:rPr>
            <a:t>       besteht hier somit ein grosser Ermessensspielraum für den Bilanzersteller. </a:t>
          </a:r>
          <a:br>
            <a:rPr lang="de-CH" sz="900" baseline="0">
              <a:latin typeface="Arial" pitchFamily="34" charset="0"/>
              <a:cs typeface="Arial" pitchFamily="34" charset="0"/>
            </a:rPr>
          </a:br>
          <a:endParaRPr lang="de-CH" sz="900" baseline="0">
            <a:latin typeface="Arial" pitchFamily="34" charset="0"/>
            <a:cs typeface="Arial" pitchFamily="34" charset="0"/>
          </a:endParaRPr>
        </a:p>
      </xdr:txBody>
    </xdr:sp>
    <xdr:clientData/>
  </xdr:twoCellAnchor>
  <xdr:twoCellAnchor>
    <xdr:from>
      <xdr:col>8</xdr:col>
      <xdr:colOff>209550</xdr:colOff>
      <xdr:row>13</xdr:row>
      <xdr:rowOff>66675</xdr:rowOff>
    </xdr:from>
    <xdr:to>
      <xdr:col>8</xdr:col>
      <xdr:colOff>209550</xdr:colOff>
      <xdr:row>31</xdr:row>
      <xdr:rowOff>85725</xdr:rowOff>
    </xdr:to>
    <xdr:cxnSp macro="">
      <xdr:nvCxnSpPr>
        <xdr:cNvPr id="6" name="Gerade Verbindung 5"/>
        <xdr:cNvCxnSpPr/>
      </xdr:nvCxnSpPr>
      <xdr:spPr>
        <a:xfrm>
          <a:off x="7886700" y="4381500"/>
          <a:ext cx="0" cy="3276600"/>
        </a:xfrm>
        <a:prstGeom prst="line">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8</xdr:row>
      <xdr:rowOff>171450</xdr:rowOff>
    </xdr:from>
    <xdr:to>
      <xdr:col>8</xdr:col>
      <xdr:colOff>219075</xdr:colOff>
      <xdr:row>10</xdr:row>
      <xdr:rowOff>1419225</xdr:rowOff>
    </xdr:to>
    <xdr:cxnSp macro="">
      <xdr:nvCxnSpPr>
        <xdr:cNvPr id="10" name="Gerade Verbindung 9"/>
        <xdr:cNvCxnSpPr/>
      </xdr:nvCxnSpPr>
      <xdr:spPr>
        <a:xfrm>
          <a:off x="7896225" y="2047875"/>
          <a:ext cx="0" cy="160972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552450</xdr:colOff>
      <xdr:row>47</xdr:row>
      <xdr:rowOff>0</xdr:rowOff>
    </xdr:from>
    <xdr:to>
      <xdr:col>8</xdr:col>
      <xdr:colOff>19050</xdr:colOff>
      <xdr:row>73</xdr:row>
      <xdr:rowOff>47625</xdr:rowOff>
    </xdr:to>
    <xdr:sp macro="" textlink="">
      <xdr:nvSpPr>
        <xdr:cNvPr id="2" name="Textfeld 1"/>
        <xdr:cNvSpPr txBox="1"/>
      </xdr:nvSpPr>
      <xdr:spPr>
        <a:xfrm>
          <a:off x="552450" y="27222450"/>
          <a:ext cx="7143750" cy="5248275"/>
        </a:xfrm>
        <a:prstGeom prst="rect">
          <a:avLst/>
        </a:prstGeom>
        <a:solidFill>
          <a:schemeClr val="accent3">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de-CH" sz="900" b="1" u="sng" baseline="0">
              <a:latin typeface="Arial" pitchFamily="34" charset="0"/>
              <a:cs typeface="Arial" pitchFamily="34" charset="0"/>
            </a:rPr>
            <a:t>Fussnoten:</a:t>
          </a:r>
          <a:r>
            <a:rPr lang="de-CH" sz="900" baseline="0">
              <a:latin typeface="Arial" pitchFamily="34" charset="0"/>
              <a:cs typeface="Arial" pitchFamily="34" charset="0"/>
            </a:rPr>
            <a:t/>
          </a:r>
          <a:br>
            <a:rPr lang="de-CH" sz="900" baseline="0">
              <a:latin typeface="Arial" pitchFamily="34" charset="0"/>
              <a:cs typeface="Arial" pitchFamily="34" charset="0"/>
            </a:rPr>
          </a:br>
          <a:r>
            <a:rPr lang="de-CH" sz="900" baseline="0">
              <a:latin typeface="Arial" pitchFamily="34" charset="0"/>
              <a:cs typeface="Arial" pitchFamily="34" charset="0"/>
            </a:rPr>
            <a:t>25)  DIe Bildung einer Wertberichtigung zum Ausgleich von Kursschwankungen  (sog. Schwankungsreserve) zu Lasten der Erfolgs-</a:t>
          </a:r>
          <a:br>
            <a:rPr lang="de-CH" sz="900" baseline="0">
              <a:latin typeface="Arial" pitchFamily="34" charset="0"/>
              <a:cs typeface="Arial" pitchFamily="34" charset="0"/>
            </a:rPr>
          </a:br>
          <a:r>
            <a:rPr lang="de-CH" sz="900" baseline="0">
              <a:latin typeface="Arial" pitchFamily="34" charset="0"/>
              <a:cs typeface="Arial" pitchFamily="34" charset="0"/>
            </a:rPr>
            <a:t>       rechnung ist zulässig.  Es darf aber nicht dazu führen, dass sowohl der Anschaffungswert als auch der Kurswert unterschritten </a:t>
          </a:r>
          <a:br>
            <a:rPr lang="de-CH" sz="900" baseline="0">
              <a:latin typeface="Arial" pitchFamily="34" charset="0"/>
              <a:cs typeface="Arial" pitchFamily="34" charset="0"/>
            </a:rPr>
          </a:br>
          <a:r>
            <a:rPr lang="de-CH" sz="900" baseline="0">
              <a:latin typeface="Arial" pitchFamily="34" charset="0"/>
              <a:cs typeface="Arial" pitchFamily="34" charset="0"/>
            </a:rPr>
            <a:t>       werden. Eine Offenlegung im Anhang oder der Bilanz ist erforderlich.  </a:t>
          </a:r>
        </a:p>
      </xdr:txBody>
    </xdr:sp>
    <xdr:clientData/>
  </xdr:twoCellAnchor>
  <xdr:twoCellAnchor>
    <xdr:from>
      <xdr:col>0</xdr:col>
      <xdr:colOff>352425</xdr:colOff>
      <xdr:row>28</xdr:row>
      <xdr:rowOff>47625</xdr:rowOff>
    </xdr:from>
    <xdr:to>
      <xdr:col>0</xdr:col>
      <xdr:colOff>361950</xdr:colOff>
      <xdr:row>40</xdr:row>
      <xdr:rowOff>38100</xdr:rowOff>
    </xdr:to>
    <xdr:cxnSp macro="">
      <xdr:nvCxnSpPr>
        <xdr:cNvPr id="5" name="Gerade Verbindung 4"/>
        <xdr:cNvCxnSpPr/>
      </xdr:nvCxnSpPr>
      <xdr:spPr>
        <a:xfrm flipH="1">
          <a:off x="352425" y="6619875"/>
          <a:ext cx="9525" cy="2581275"/>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xdr:row>
      <xdr:rowOff>0</xdr:rowOff>
    </xdr:from>
    <xdr:to>
      <xdr:col>8</xdr:col>
      <xdr:colOff>228600</xdr:colOff>
      <xdr:row>19</xdr:row>
      <xdr:rowOff>114300</xdr:rowOff>
    </xdr:to>
    <xdr:cxnSp macro="">
      <xdr:nvCxnSpPr>
        <xdr:cNvPr id="6" name="Gerade Verbindung 5"/>
        <xdr:cNvCxnSpPr/>
      </xdr:nvCxnSpPr>
      <xdr:spPr>
        <a:xfrm>
          <a:off x="7886700" y="4381500"/>
          <a:ext cx="19050" cy="6019800"/>
        </a:xfrm>
        <a:prstGeom prst="line">
          <a:avLst/>
        </a:prstGeom>
        <a:ln>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C13"/>
  <sheetViews>
    <sheetView tabSelected="1" workbookViewId="0">
      <selection activeCell="F35" sqref="F35"/>
    </sheetView>
  </sheetViews>
  <sheetFormatPr baseColWidth="10" defaultRowHeight="12" x14ac:dyDescent="0.2"/>
  <cols>
    <col min="1" max="1" width="11.42578125" style="127"/>
    <col min="2" max="2" width="25.140625" style="127" customWidth="1"/>
    <col min="3" max="3" width="12.85546875" style="127" customWidth="1"/>
    <col min="4" max="16384" width="11.42578125" style="127"/>
  </cols>
  <sheetData>
    <row r="1" spans="1:3" x14ac:dyDescent="0.2">
      <c r="A1" s="126" t="s">
        <v>52</v>
      </c>
    </row>
    <row r="4" spans="1:3" x14ac:dyDescent="0.2">
      <c r="A4" s="126" t="s">
        <v>53</v>
      </c>
    </row>
    <row r="6" spans="1:3" x14ac:dyDescent="0.2">
      <c r="B6" s="127" t="s">
        <v>0</v>
      </c>
      <c r="C6" s="128" t="s">
        <v>157</v>
      </c>
    </row>
    <row r="7" spans="1:3" x14ac:dyDescent="0.2">
      <c r="B7" s="127" t="s">
        <v>63</v>
      </c>
      <c r="C7" s="127" t="s">
        <v>64</v>
      </c>
    </row>
    <row r="9" spans="1:3" x14ac:dyDescent="0.2">
      <c r="B9" s="127" t="s">
        <v>1</v>
      </c>
      <c r="C9" s="127">
        <v>2013</v>
      </c>
    </row>
    <row r="10" spans="1:3" x14ac:dyDescent="0.2">
      <c r="B10" s="127" t="s">
        <v>2</v>
      </c>
      <c r="C10" s="129">
        <v>41639</v>
      </c>
    </row>
    <row r="12" spans="1:3" x14ac:dyDescent="0.2">
      <c r="B12" s="127" t="s">
        <v>3</v>
      </c>
      <c r="C12" s="127">
        <f>C9-1</f>
        <v>2012</v>
      </c>
    </row>
    <row r="13" spans="1:3" x14ac:dyDescent="0.2">
      <c r="B13" s="127" t="s">
        <v>4</v>
      </c>
      <c r="C13" s="129">
        <f>DATE(YEAR(C10)-1,MONTH(C10),DAY(C10))</f>
        <v>41274</v>
      </c>
    </row>
  </sheetData>
  <pageMargins left="0.19685039370078741" right="0.19685039370078741" top="0.39370078740157483" bottom="0.39370078740157483" header="0.31496062992125984" footer="0.31496062992125984"/>
  <pageSetup paperSize="9"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4"/>
  <sheetViews>
    <sheetView showGridLines="0" topLeftCell="A28" zoomScaleNormal="100" workbookViewId="0">
      <selection activeCell="D56" sqref="D56"/>
    </sheetView>
  </sheetViews>
  <sheetFormatPr baseColWidth="10" defaultColWidth="9.140625" defaultRowHeight="15.75" x14ac:dyDescent="0.2"/>
  <cols>
    <col min="1" max="1" width="6.85546875" style="217" bestFit="1" customWidth="1"/>
    <col min="2" max="2" width="4" style="333" customWidth="1"/>
    <col min="3" max="3" width="73.7109375" style="164" customWidth="1"/>
    <col min="4" max="5" width="14" style="164" customWidth="1"/>
    <col min="6" max="6" width="1.7109375" style="7" customWidth="1"/>
    <col min="7" max="7" width="6.85546875" style="181" customWidth="1"/>
    <col min="8" max="8" width="9.140625" style="7"/>
    <col min="9" max="9" width="11.28515625" style="7" bestFit="1" customWidth="1"/>
    <col min="10" max="16384" width="9.140625" style="7"/>
  </cols>
  <sheetData>
    <row r="1" spans="1:7" x14ac:dyDescent="0.2">
      <c r="A1" s="212"/>
      <c r="B1" s="328"/>
      <c r="C1" s="184"/>
      <c r="D1" s="184"/>
      <c r="E1" s="184"/>
      <c r="F1" s="130"/>
      <c r="G1" s="213"/>
    </row>
    <row r="2" spans="1:7" x14ac:dyDescent="0.2">
      <c r="A2" s="212"/>
      <c r="B2" s="328"/>
      <c r="C2" s="184"/>
      <c r="D2" s="184"/>
      <c r="E2" s="184"/>
      <c r="F2" s="130"/>
      <c r="G2" s="213"/>
    </row>
    <row r="3" spans="1:7" s="3" customFormat="1" ht="24" x14ac:dyDescent="0.25">
      <c r="A3" s="218" t="s">
        <v>309</v>
      </c>
      <c r="B3" s="329"/>
      <c r="C3" s="277" t="str">
        <f>"Jahresrechnung "&amp;TEXT(Parametereingabe!C6,"")&amp;", "&amp;TEXT(Parametereingabe!C7,"")</f>
        <v>Jahresrechnung Muster AG, Zürich</v>
      </c>
      <c r="D3" s="159"/>
      <c r="E3" s="79" t="s">
        <v>5</v>
      </c>
      <c r="F3" s="38"/>
      <c r="G3" s="218" t="s">
        <v>158</v>
      </c>
    </row>
    <row r="4" spans="1:7" x14ac:dyDescent="0.2">
      <c r="A4" s="137" t="s">
        <v>5</v>
      </c>
      <c r="B4" s="304"/>
      <c r="C4" s="162"/>
      <c r="D4" s="163"/>
      <c r="F4" s="37"/>
      <c r="G4" s="215" t="s">
        <v>5</v>
      </c>
    </row>
    <row r="5" spans="1:7" x14ac:dyDescent="0.2">
      <c r="A5" s="1" t="s">
        <v>218</v>
      </c>
      <c r="B5" s="300" t="s">
        <v>39</v>
      </c>
      <c r="C5" s="313" t="s">
        <v>106</v>
      </c>
      <c r="G5" s="6"/>
    </row>
    <row r="6" spans="1:7" ht="8.25" customHeight="1" x14ac:dyDescent="0.2">
      <c r="A6" s="1"/>
      <c r="B6" s="304"/>
      <c r="D6" s="303"/>
      <c r="G6" s="6"/>
    </row>
    <row r="7" spans="1:7" x14ac:dyDescent="0.2">
      <c r="A7" s="1"/>
      <c r="B7" s="304"/>
      <c r="C7" s="167"/>
      <c r="D7" s="441">
        <f>Parametereingabe!C10</f>
        <v>41639</v>
      </c>
      <c r="E7" s="207">
        <f>Parametereingabe!C13</f>
        <v>41274</v>
      </c>
      <c r="G7" s="6"/>
    </row>
    <row r="8" spans="1:7" x14ac:dyDescent="0.2">
      <c r="A8" s="1"/>
      <c r="B8" s="304"/>
      <c r="C8" s="454" t="s">
        <v>6</v>
      </c>
      <c r="D8" s="455"/>
      <c r="E8" s="456"/>
      <c r="F8" s="457"/>
      <c r="G8" s="458"/>
    </row>
    <row r="9" spans="1:7" x14ac:dyDescent="0.2">
      <c r="A9" s="1"/>
      <c r="B9" s="304"/>
      <c r="C9" s="459" t="s">
        <v>107</v>
      </c>
      <c r="D9" s="460">
        <v>55500</v>
      </c>
      <c r="E9" s="461">
        <v>0</v>
      </c>
      <c r="F9" s="457"/>
      <c r="G9" s="458"/>
    </row>
    <row r="10" spans="1:7" x14ac:dyDescent="0.2">
      <c r="A10" s="1"/>
      <c r="B10" s="304"/>
      <c r="C10" s="462" t="s">
        <v>108</v>
      </c>
      <c r="D10" s="460">
        <v>0</v>
      </c>
      <c r="E10" s="461">
        <v>0</v>
      </c>
      <c r="F10" s="457"/>
      <c r="G10" s="458" t="s">
        <v>251</v>
      </c>
    </row>
    <row r="11" spans="1:7" x14ac:dyDescent="0.2">
      <c r="A11" s="1"/>
      <c r="B11" s="304"/>
      <c r="C11" s="462" t="s">
        <v>305</v>
      </c>
      <c r="D11" s="460">
        <v>33000</v>
      </c>
      <c r="E11" s="461">
        <v>0</v>
      </c>
      <c r="F11" s="457"/>
      <c r="G11" s="458"/>
    </row>
    <row r="12" spans="1:7" x14ac:dyDescent="0.2">
      <c r="A12" s="1"/>
      <c r="B12" s="304"/>
      <c r="C12" s="463"/>
      <c r="D12" s="464"/>
      <c r="E12" s="465"/>
      <c r="F12" s="457"/>
      <c r="G12" s="458"/>
    </row>
    <row r="13" spans="1:7" x14ac:dyDescent="0.2">
      <c r="A13" s="1"/>
      <c r="B13" s="304"/>
      <c r="C13" s="454" t="s">
        <v>15</v>
      </c>
      <c r="D13" s="455"/>
      <c r="E13" s="456"/>
      <c r="F13" s="457"/>
      <c r="G13" s="458"/>
    </row>
    <row r="14" spans="1:7" x14ac:dyDescent="0.2">
      <c r="A14" s="1"/>
      <c r="B14" s="304"/>
      <c r="C14" s="459" t="s">
        <v>107</v>
      </c>
      <c r="D14" s="460">
        <v>0</v>
      </c>
      <c r="E14" s="461">
        <v>0</v>
      </c>
      <c r="F14" s="457"/>
      <c r="G14" s="458" t="s">
        <v>251</v>
      </c>
    </row>
    <row r="15" spans="1:7" x14ac:dyDescent="0.2">
      <c r="A15" s="1"/>
      <c r="B15" s="304"/>
      <c r="C15" s="462" t="s">
        <v>108</v>
      </c>
      <c r="D15" s="460">
        <v>10000</v>
      </c>
      <c r="E15" s="461">
        <v>0</v>
      </c>
      <c r="F15" s="457"/>
      <c r="G15" s="458"/>
    </row>
    <row r="16" spans="1:7" x14ac:dyDescent="0.2">
      <c r="A16" s="1"/>
      <c r="B16" s="304"/>
      <c r="C16" s="462" t="s">
        <v>305</v>
      </c>
      <c r="D16" s="460">
        <v>50000</v>
      </c>
      <c r="E16" s="461">
        <v>45700</v>
      </c>
      <c r="F16" s="457"/>
      <c r="G16" s="458"/>
    </row>
    <row r="17" spans="1:12" x14ac:dyDescent="0.2">
      <c r="A17" s="1"/>
      <c r="B17" s="304"/>
      <c r="C17" s="463"/>
      <c r="D17" s="464"/>
      <c r="E17" s="465"/>
      <c r="F17" s="457"/>
      <c r="G17" s="458"/>
    </row>
    <row r="18" spans="1:12" x14ac:dyDescent="0.2">
      <c r="A18" s="1"/>
      <c r="B18" s="304"/>
      <c r="C18" s="454" t="s">
        <v>19</v>
      </c>
      <c r="D18" s="455"/>
      <c r="E18" s="456"/>
      <c r="F18" s="457"/>
      <c r="G18" s="458"/>
    </row>
    <row r="19" spans="1:12" x14ac:dyDescent="0.2">
      <c r="A19" s="1"/>
      <c r="B19" s="304"/>
      <c r="C19" s="459" t="s">
        <v>107</v>
      </c>
      <c r="D19" s="460">
        <v>0</v>
      </c>
      <c r="E19" s="461">
        <v>0</v>
      </c>
      <c r="F19" s="457"/>
      <c r="G19" s="458" t="s">
        <v>251</v>
      </c>
    </row>
    <row r="20" spans="1:12" x14ac:dyDescent="0.2">
      <c r="A20" s="1"/>
      <c r="B20" s="304"/>
      <c r="C20" s="462" t="s">
        <v>108</v>
      </c>
      <c r="D20" s="460">
        <v>0</v>
      </c>
      <c r="E20" s="461">
        <v>0</v>
      </c>
      <c r="F20" s="457"/>
      <c r="G20" s="458" t="s">
        <v>251</v>
      </c>
    </row>
    <row r="21" spans="1:12" x14ac:dyDescent="0.2">
      <c r="A21" s="1"/>
      <c r="B21" s="304"/>
      <c r="C21" s="462" t="s">
        <v>305</v>
      </c>
      <c r="D21" s="460">
        <v>0</v>
      </c>
      <c r="E21" s="461">
        <v>0</v>
      </c>
      <c r="F21" s="457"/>
      <c r="G21" s="458" t="s">
        <v>251</v>
      </c>
    </row>
    <row r="22" spans="1:12" x14ac:dyDescent="0.2">
      <c r="A22" s="1"/>
      <c r="B22" s="304"/>
      <c r="C22" s="466"/>
      <c r="D22" s="467"/>
      <c r="E22" s="468"/>
      <c r="F22" s="457"/>
      <c r="G22" s="458"/>
      <c r="L22" s="7" t="s">
        <v>5</v>
      </c>
    </row>
    <row r="23" spans="1:12" x14ac:dyDescent="0.2">
      <c r="A23" s="1"/>
      <c r="B23" s="304"/>
      <c r="C23" s="454" t="s">
        <v>10</v>
      </c>
      <c r="D23" s="455"/>
      <c r="E23" s="456"/>
      <c r="F23" s="457"/>
      <c r="G23" s="458"/>
    </row>
    <row r="24" spans="1:12" x14ac:dyDescent="0.2">
      <c r="A24" s="1"/>
      <c r="B24" s="304"/>
      <c r="C24" s="459" t="s">
        <v>107</v>
      </c>
      <c r="D24" s="460">
        <v>211716</v>
      </c>
      <c r="E24" s="461">
        <v>113765</v>
      </c>
      <c r="F24" s="457"/>
      <c r="G24" s="458"/>
    </row>
    <row r="25" spans="1:12" x14ac:dyDescent="0.2">
      <c r="A25" s="1"/>
      <c r="B25" s="304"/>
      <c r="C25" s="462" t="s">
        <v>108</v>
      </c>
      <c r="D25" s="460">
        <v>0</v>
      </c>
      <c r="E25" s="461">
        <v>0</v>
      </c>
      <c r="F25" s="457"/>
      <c r="G25" s="458" t="s">
        <v>251</v>
      </c>
    </row>
    <row r="26" spans="1:12" x14ac:dyDescent="0.2">
      <c r="A26" s="1"/>
      <c r="B26" s="304"/>
      <c r="C26" s="462" t="s">
        <v>305</v>
      </c>
      <c r="D26" s="460">
        <v>96700</v>
      </c>
      <c r="E26" s="461">
        <v>5000</v>
      </c>
      <c r="F26" s="457"/>
      <c r="G26" s="458"/>
    </row>
    <row r="27" spans="1:12" x14ac:dyDescent="0.2">
      <c r="A27" s="1"/>
      <c r="B27" s="304"/>
      <c r="C27" s="466"/>
      <c r="D27" s="467"/>
      <c r="E27" s="468"/>
      <c r="F27" s="457"/>
      <c r="G27" s="458"/>
    </row>
    <row r="28" spans="1:12" x14ac:dyDescent="0.2">
      <c r="A28" s="1"/>
      <c r="B28" s="304"/>
      <c r="C28" s="454" t="s">
        <v>24</v>
      </c>
      <c r="D28" s="455"/>
      <c r="E28" s="456"/>
      <c r="F28" s="457"/>
      <c r="G28" s="458"/>
    </row>
    <row r="29" spans="1:12" x14ac:dyDescent="0.2">
      <c r="A29" s="1"/>
      <c r="B29" s="304"/>
      <c r="C29" s="459" t="s">
        <v>107</v>
      </c>
      <c r="D29" s="460">
        <v>0</v>
      </c>
      <c r="E29" s="461">
        <v>0</v>
      </c>
      <c r="F29" s="457"/>
      <c r="G29" s="458" t="s">
        <v>251</v>
      </c>
    </row>
    <row r="30" spans="1:12" x14ac:dyDescent="0.2">
      <c r="A30" s="1"/>
      <c r="B30" s="304"/>
      <c r="C30" s="462" t="s">
        <v>108</v>
      </c>
      <c r="D30" s="460">
        <v>0</v>
      </c>
      <c r="E30" s="461">
        <v>0</v>
      </c>
      <c r="F30" s="457"/>
      <c r="G30" s="458" t="s">
        <v>5</v>
      </c>
    </row>
    <row r="31" spans="1:12" x14ac:dyDescent="0.2">
      <c r="A31" s="1"/>
      <c r="B31" s="304"/>
      <c r="C31" s="462" t="s">
        <v>305</v>
      </c>
      <c r="D31" s="460">
        <v>0</v>
      </c>
      <c r="E31" s="461">
        <v>0</v>
      </c>
      <c r="F31" s="457"/>
      <c r="G31" s="458" t="s">
        <v>5</v>
      </c>
    </row>
    <row r="32" spans="1:12" x14ac:dyDescent="0.2">
      <c r="A32" s="1"/>
      <c r="B32" s="304"/>
      <c r="C32" s="463"/>
      <c r="D32" s="464"/>
      <c r="E32" s="465"/>
      <c r="F32" s="457"/>
      <c r="G32" s="458"/>
    </row>
    <row r="33" spans="1:7" x14ac:dyDescent="0.2">
      <c r="A33" s="1"/>
      <c r="B33" s="304"/>
      <c r="C33" s="454" t="s">
        <v>25</v>
      </c>
      <c r="D33" s="455"/>
      <c r="E33" s="456"/>
      <c r="F33" s="457"/>
      <c r="G33" s="458"/>
    </row>
    <row r="34" spans="1:7" x14ac:dyDescent="0.2">
      <c r="A34" s="1"/>
      <c r="B34" s="304"/>
      <c r="C34" s="459" t="s">
        <v>107</v>
      </c>
      <c r="D34" s="460">
        <v>0</v>
      </c>
      <c r="E34" s="461">
        <v>0</v>
      </c>
      <c r="F34" s="457"/>
      <c r="G34" s="458" t="s">
        <v>5</v>
      </c>
    </row>
    <row r="35" spans="1:7" x14ac:dyDescent="0.2">
      <c r="A35" s="1"/>
      <c r="B35" s="304"/>
      <c r="C35" s="462" t="s">
        <v>108</v>
      </c>
      <c r="D35" s="460">
        <v>0</v>
      </c>
      <c r="E35" s="461">
        <v>0</v>
      </c>
      <c r="F35" s="457"/>
      <c r="G35" s="458"/>
    </row>
    <row r="36" spans="1:7" x14ac:dyDescent="0.2">
      <c r="A36" s="1"/>
      <c r="B36" s="304"/>
      <c r="C36" s="462" t="s">
        <v>305</v>
      </c>
      <c r="D36" s="460">
        <v>0</v>
      </c>
      <c r="E36" s="461">
        <v>0</v>
      </c>
      <c r="F36" s="457"/>
      <c r="G36" s="458"/>
    </row>
    <row r="37" spans="1:7" x14ac:dyDescent="0.2">
      <c r="A37" s="1"/>
      <c r="B37" s="304"/>
      <c r="C37" s="466"/>
      <c r="D37" s="467"/>
      <c r="E37" s="468"/>
      <c r="F37" s="457"/>
      <c r="G37" s="458"/>
    </row>
    <row r="38" spans="1:7" x14ac:dyDescent="0.2">
      <c r="A38" s="1"/>
      <c r="B38" s="304"/>
      <c r="C38" s="454" t="s">
        <v>26</v>
      </c>
      <c r="D38" s="455"/>
      <c r="E38" s="456"/>
      <c r="F38" s="457"/>
      <c r="G38" s="458"/>
    </row>
    <row r="39" spans="1:7" x14ac:dyDescent="0.2">
      <c r="A39" s="1"/>
      <c r="B39" s="304"/>
      <c r="C39" s="459" t="s">
        <v>107</v>
      </c>
      <c r="D39" s="460">
        <v>200000</v>
      </c>
      <c r="E39" s="461">
        <v>200000</v>
      </c>
      <c r="F39" s="457"/>
      <c r="G39" s="458"/>
    </row>
    <row r="40" spans="1:7" x14ac:dyDescent="0.2">
      <c r="A40" s="1"/>
      <c r="B40" s="304"/>
      <c r="C40" s="462" t="s">
        <v>108</v>
      </c>
      <c r="D40" s="460">
        <v>0</v>
      </c>
      <c r="E40" s="461">
        <v>0</v>
      </c>
      <c r="F40" s="457"/>
      <c r="G40" s="458" t="s">
        <v>251</v>
      </c>
    </row>
    <row r="41" spans="1:7" x14ac:dyDescent="0.2">
      <c r="A41" s="1"/>
      <c r="B41" s="304"/>
      <c r="C41" s="462" t="s">
        <v>305</v>
      </c>
      <c r="D41" s="460">
        <v>0</v>
      </c>
      <c r="E41" s="461">
        <v>0</v>
      </c>
      <c r="F41" s="457"/>
      <c r="G41" s="458"/>
    </row>
    <row r="42" spans="1:7" x14ac:dyDescent="0.2">
      <c r="A42" s="1"/>
      <c r="B42" s="304"/>
      <c r="C42" s="466"/>
      <c r="D42" s="467"/>
      <c r="E42" s="468"/>
      <c r="F42" s="457"/>
      <c r="G42" s="458"/>
    </row>
    <row r="43" spans="1:7" x14ac:dyDescent="0.2">
      <c r="A43" s="1"/>
      <c r="B43" s="304"/>
      <c r="C43" s="454" t="s">
        <v>27</v>
      </c>
      <c r="D43" s="455"/>
      <c r="E43" s="456"/>
      <c r="F43" s="457"/>
      <c r="G43" s="458"/>
    </row>
    <row r="44" spans="1:7" x14ac:dyDescent="0.2">
      <c r="A44" s="1"/>
      <c r="B44" s="304"/>
      <c r="C44" s="459" t="s">
        <v>107</v>
      </c>
      <c r="D44" s="460">
        <v>0</v>
      </c>
      <c r="E44" s="461">
        <v>0</v>
      </c>
      <c r="F44" s="457"/>
      <c r="G44" s="458"/>
    </row>
    <row r="45" spans="1:7" x14ac:dyDescent="0.2">
      <c r="A45" s="1"/>
      <c r="B45" s="304"/>
      <c r="C45" s="462" t="s">
        <v>108</v>
      </c>
      <c r="D45" s="460">
        <v>0</v>
      </c>
      <c r="E45" s="461">
        <v>0</v>
      </c>
      <c r="F45" s="457"/>
      <c r="G45" s="458"/>
    </row>
    <row r="46" spans="1:7" x14ac:dyDescent="0.2">
      <c r="A46" s="1"/>
      <c r="B46" s="304"/>
      <c r="C46" s="462" t="s">
        <v>305</v>
      </c>
      <c r="D46" s="460">
        <v>0</v>
      </c>
      <c r="E46" s="461">
        <v>0</v>
      </c>
      <c r="F46" s="457"/>
      <c r="G46" s="458"/>
    </row>
    <row r="47" spans="1:7" x14ac:dyDescent="0.2">
      <c r="A47" s="1"/>
      <c r="B47" s="304"/>
      <c r="C47" s="457"/>
      <c r="D47" s="457"/>
      <c r="E47" s="457"/>
      <c r="F47" s="457"/>
      <c r="G47" s="458"/>
    </row>
    <row r="48" spans="1:7" x14ac:dyDescent="0.2">
      <c r="A48" s="1"/>
      <c r="B48" s="304"/>
      <c r="G48" s="6"/>
    </row>
    <row r="49" spans="1:7" x14ac:dyDescent="0.2">
      <c r="A49" s="1"/>
      <c r="B49" s="304"/>
      <c r="G49" s="6"/>
    </row>
    <row r="50" spans="1:7" x14ac:dyDescent="0.2">
      <c r="A50" s="1"/>
      <c r="B50" s="304"/>
      <c r="G50" s="6"/>
    </row>
    <row r="51" spans="1:7" x14ac:dyDescent="0.2">
      <c r="A51" s="1"/>
      <c r="B51" s="304"/>
      <c r="G51" s="6"/>
    </row>
    <row r="52" spans="1:7" x14ac:dyDescent="0.2">
      <c r="A52" s="1"/>
      <c r="B52" s="304"/>
      <c r="G52" s="6"/>
    </row>
    <row r="53" spans="1:7" x14ac:dyDescent="0.2">
      <c r="A53" s="1"/>
      <c r="B53" s="304"/>
      <c r="G53" s="6"/>
    </row>
    <row r="54" spans="1:7" x14ac:dyDescent="0.2">
      <c r="A54" s="1"/>
      <c r="B54" s="304"/>
      <c r="G54"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2"/>
  <sheetViews>
    <sheetView showGridLines="0" topLeftCell="A31" zoomScaleNormal="100" workbookViewId="0">
      <selection activeCell="A2" sqref="A2:I55"/>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6"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309</v>
      </c>
      <c r="B3" s="329"/>
      <c r="C3" s="277" t="str">
        <f>"Jahresrechnung "&amp;TEXT(Parametereingabe!C6,"")&amp;", "&amp;TEXT(Parametereingabe!C7,"")</f>
        <v>Jahresrechnung Muster AG, Zürich</v>
      </c>
      <c r="D3" s="159"/>
      <c r="E3" s="159"/>
      <c r="F3" s="79" t="s">
        <v>5</v>
      </c>
      <c r="G3" s="79"/>
      <c r="H3" s="38"/>
      <c r="I3" s="227" t="s">
        <v>158</v>
      </c>
      <c r="J3" s="107"/>
    </row>
    <row r="4" spans="1:11" x14ac:dyDescent="0.2">
      <c r="A4" s="228" t="s">
        <v>5</v>
      </c>
      <c r="B4" s="304"/>
      <c r="C4" s="162"/>
      <c r="D4" s="163"/>
      <c r="E4" s="163"/>
      <c r="H4" s="37"/>
      <c r="I4" s="215" t="s">
        <v>5</v>
      </c>
      <c r="J4" s="107" t="s">
        <v>5</v>
      </c>
    </row>
    <row r="5" spans="1:11" s="107" customFormat="1" ht="14.25" customHeight="1" x14ac:dyDescent="0.2">
      <c r="A5" s="228"/>
      <c r="B5" s="304"/>
      <c r="C5" s="167"/>
      <c r="D5" s="323"/>
      <c r="E5" s="323"/>
      <c r="F5" s="169"/>
      <c r="G5" s="169"/>
      <c r="H5" s="7"/>
      <c r="I5" s="6"/>
      <c r="K5" s="7"/>
    </row>
    <row r="6" spans="1:11" s="107" customFormat="1" ht="14.25" customHeight="1" x14ac:dyDescent="0.2">
      <c r="A6" s="230" t="s">
        <v>207</v>
      </c>
      <c r="B6" s="300" t="s">
        <v>40</v>
      </c>
      <c r="C6" s="389" t="s">
        <v>61</v>
      </c>
      <c r="D6" s="323"/>
      <c r="E6" s="323"/>
      <c r="F6" s="169"/>
      <c r="G6" s="169"/>
      <c r="H6" s="7"/>
      <c r="I6" s="6" t="s">
        <v>5</v>
      </c>
      <c r="K6" s="7"/>
    </row>
    <row r="7" spans="1:11" s="107" customFormat="1" ht="14.25" customHeight="1" x14ac:dyDescent="0.2">
      <c r="A7" s="228"/>
      <c r="B7" s="304"/>
      <c r="C7" s="167"/>
      <c r="D7" s="534">
        <f>Parametereingabe!C9</f>
        <v>2013</v>
      </c>
      <c r="E7" s="534"/>
      <c r="F7" s="540">
        <f>Parametereingabe!C12</f>
        <v>2012</v>
      </c>
      <c r="G7" s="540"/>
      <c r="H7" s="7"/>
      <c r="I7" s="6"/>
      <c r="K7" s="7"/>
    </row>
    <row r="8" spans="1:11" s="107" customFormat="1" ht="14.25" customHeight="1" x14ac:dyDescent="0.2">
      <c r="A8" s="228" t="s">
        <v>5</v>
      </c>
      <c r="B8" s="304"/>
      <c r="C8" s="167" t="s">
        <v>62</v>
      </c>
      <c r="D8" s="531">
        <v>0</v>
      </c>
      <c r="E8" s="531"/>
      <c r="F8" s="532">
        <v>0</v>
      </c>
      <c r="G8" s="532"/>
      <c r="H8" s="7"/>
      <c r="I8" s="438" t="s">
        <v>318</v>
      </c>
      <c r="J8" s="107" t="s">
        <v>5</v>
      </c>
      <c r="K8" s="7"/>
    </row>
    <row r="9" spans="1:11" s="107" customFormat="1" ht="14.25" customHeight="1" x14ac:dyDescent="0.2">
      <c r="A9" s="228" t="s">
        <v>5</v>
      </c>
      <c r="B9" s="304"/>
      <c r="C9" s="167"/>
      <c r="D9" s="324"/>
      <c r="E9" s="324"/>
      <c r="F9" s="169"/>
      <c r="G9" s="169"/>
      <c r="H9" s="7"/>
      <c r="I9" s="6" t="s">
        <v>5</v>
      </c>
      <c r="K9" s="7"/>
    </row>
    <row r="10" spans="1:11" s="107" customFormat="1" ht="14.25" customHeight="1" x14ac:dyDescent="0.2">
      <c r="A10" s="228"/>
      <c r="B10" s="304"/>
      <c r="C10" s="167"/>
      <c r="D10" s="324"/>
      <c r="E10" s="324"/>
      <c r="F10" s="169"/>
      <c r="G10" s="169"/>
      <c r="H10" s="7"/>
      <c r="I10" s="6"/>
      <c r="K10" s="7"/>
    </row>
    <row r="11" spans="1:11" s="107" customFormat="1" ht="14.25" customHeight="1" x14ac:dyDescent="0.2">
      <c r="A11" s="230" t="s">
        <v>208</v>
      </c>
      <c r="B11" s="300" t="s">
        <v>41</v>
      </c>
      <c r="C11" s="389" t="s">
        <v>68</v>
      </c>
      <c r="D11" s="324"/>
      <c r="E11" s="324"/>
      <c r="F11" s="169"/>
      <c r="G11" s="169"/>
      <c r="H11" s="7"/>
      <c r="I11" s="6"/>
      <c r="K11" s="7"/>
    </row>
    <row r="12" spans="1:11" s="107" customFormat="1" ht="14.25" customHeight="1" x14ac:dyDescent="0.2">
      <c r="A12" s="228"/>
      <c r="B12" s="304"/>
      <c r="C12" s="167"/>
      <c r="D12" s="525">
        <f>Parametereingabe!$C$10</f>
        <v>41639</v>
      </c>
      <c r="E12" s="525"/>
      <c r="F12" s="526">
        <f>Parametereingabe!$C$13</f>
        <v>41274</v>
      </c>
      <c r="G12" s="526"/>
      <c r="H12" s="7"/>
      <c r="I12" s="6"/>
      <c r="K12" s="7"/>
    </row>
    <row r="13" spans="1:11" s="107" customFormat="1" ht="26.25" customHeight="1" x14ac:dyDescent="0.2">
      <c r="A13" s="228"/>
      <c r="B13" s="304"/>
      <c r="C13" s="202" t="s">
        <v>306</v>
      </c>
      <c r="D13" s="531">
        <v>10</v>
      </c>
      <c r="E13" s="531"/>
      <c r="F13" s="532">
        <v>0</v>
      </c>
      <c r="G13" s="532"/>
      <c r="H13" s="7"/>
      <c r="I13" s="6"/>
      <c r="K13" s="7"/>
    </row>
    <row r="14" spans="1:11" s="107" customFormat="1" ht="14.25" customHeight="1" x14ac:dyDescent="0.2">
      <c r="A14" s="228"/>
      <c r="B14" s="304"/>
      <c r="C14" s="167"/>
      <c r="D14" s="324"/>
      <c r="E14" s="324"/>
      <c r="F14" s="169"/>
      <c r="G14" s="169"/>
      <c r="H14" s="7"/>
      <c r="I14" s="6"/>
      <c r="K14" s="7"/>
    </row>
    <row r="15" spans="1:11" s="107" customFormat="1" ht="14.25" customHeight="1" x14ac:dyDescent="0.2">
      <c r="A15" s="228"/>
      <c r="B15" s="304"/>
      <c r="C15" s="167"/>
      <c r="D15" s="534">
        <f>Parametereingabe!C9</f>
        <v>2013</v>
      </c>
      <c r="E15" s="534"/>
      <c r="F15" s="540">
        <f>Parametereingabe!C12</f>
        <v>2012</v>
      </c>
      <c r="G15" s="540"/>
      <c r="H15" s="7"/>
      <c r="I15" s="6"/>
      <c r="K15" s="7"/>
    </row>
    <row r="16" spans="1:11" s="107" customFormat="1" ht="14.25" customHeight="1" x14ac:dyDescent="0.2">
      <c r="A16" s="230" t="s">
        <v>209</v>
      </c>
      <c r="B16" s="304"/>
      <c r="C16" s="208" t="s">
        <v>69</v>
      </c>
      <c r="D16" s="531">
        <v>10</v>
      </c>
      <c r="E16" s="531"/>
      <c r="F16" s="532">
        <v>0</v>
      </c>
      <c r="G16" s="532"/>
      <c r="H16" s="7"/>
      <c r="I16" s="6"/>
      <c r="K16" s="7"/>
    </row>
    <row r="17" spans="1:11" ht="14.25" customHeight="1" x14ac:dyDescent="0.2">
      <c r="A17" s="228"/>
      <c r="B17" s="304"/>
      <c r="C17" s="232" t="s">
        <v>70</v>
      </c>
      <c r="D17" s="533">
        <v>1000</v>
      </c>
      <c r="E17" s="533"/>
      <c r="F17" s="541">
        <v>0</v>
      </c>
      <c r="G17" s="541"/>
      <c r="I17" s="6"/>
      <c r="J17" s="107" t="s">
        <v>5</v>
      </c>
    </row>
    <row r="18" spans="1:11" ht="14.25" customHeight="1" x14ac:dyDescent="0.2">
      <c r="A18" s="228"/>
      <c r="B18" s="304"/>
      <c r="C18" s="167"/>
      <c r="D18" s="542"/>
      <c r="E18" s="542"/>
      <c r="F18" s="543"/>
      <c r="G18" s="543"/>
      <c r="I18" s="6"/>
    </row>
    <row r="19" spans="1:11" ht="14.25" customHeight="1" x14ac:dyDescent="0.2">
      <c r="A19" s="228"/>
      <c r="B19" s="304"/>
      <c r="C19" s="208" t="s">
        <v>71</v>
      </c>
      <c r="D19" s="544">
        <v>0</v>
      </c>
      <c r="E19" s="544"/>
      <c r="F19" s="545">
        <v>0</v>
      </c>
      <c r="G19" s="545"/>
      <c r="I19" s="6" t="s">
        <v>251</v>
      </c>
    </row>
    <row r="20" spans="1:11" ht="14.25" customHeight="1" x14ac:dyDescent="0.2">
      <c r="A20" s="228"/>
      <c r="B20" s="304"/>
      <c r="C20" s="232" t="s">
        <v>72</v>
      </c>
      <c r="D20" s="533">
        <v>0</v>
      </c>
      <c r="E20" s="533"/>
      <c r="F20" s="541">
        <v>0</v>
      </c>
      <c r="G20" s="541"/>
      <c r="I20" s="6" t="s">
        <v>251</v>
      </c>
    </row>
    <row r="21" spans="1:11" ht="14.25" customHeight="1" x14ac:dyDescent="0.2">
      <c r="A21" s="228"/>
      <c r="B21" s="304"/>
      <c r="C21" s="167"/>
      <c r="D21" s="324"/>
      <c r="E21" s="324"/>
      <c r="F21" s="169"/>
      <c r="G21" s="169"/>
      <c r="I21" s="25"/>
    </row>
    <row r="22" spans="1:11" ht="14.25" customHeight="1" x14ac:dyDescent="0.2">
      <c r="A22" s="228"/>
      <c r="B22" s="304"/>
      <c r="C22" s="167"/>
      <c r="D22" s="324"/>
      <c r="E22" s="324"/>
      <c r="F22" s="169"/>
      <c r="G22" s="169"/>
      <c r="I22" s="25"/>
      <c r="K22" s="7" t="s">
        <v>5</v>
      </c>
    </row>
    <row r="23" spans="1:11" ht="14.25" customHeight="1" x14ac:dyDescent="0.25">
      <c r="A23" s="11" t="s">
        <v>210</v>
      </c>
      <c r="B23" s="314" t="s">
        <v>42</v>
      </c>
      <c r="C23" s="272" t="s">
        <v>85</v>
      </c>
      <c r="D23" s="271"/>
      <c r="E23" s="271"/>
      <c r="F23" s="221"/>
      <c r="G23" s="38"/>
      <c r="I23" s="6"/>
    </row>
    <row r="24" spans="1:11" ht="14.25" customHeight="1" x14ac:dyDescent="0.25">
      <c r="A24" s="1"/>
      <c r="B24" s="330"/>
      <c r="C24" s="20"/>
      <c r="D24" s="538">
        <f>Parametereingabe!$C$10</f>
        <v>41639</v>
      </c>
      <c r="E24" s="538"/>
      <c r="F24" s="539">
        <f>Parametereingabe!$C$13</f>
        <v>41274</v>
      </c>
      <c r="G24" s="539"/>
      <c r="I24" s="6"/>
    </row>
    <row r="25" spans="1:11" ht="42" customHeight="1" x14ac:dyDescent="0.25">
      <c r="A25" s="1"/>
      <c r="B25" s="330"/>
      <c r="C25" s="21" t="s">
        <v>5</v>
      </c>
      <c r="D25" s="315" t="s">
        <v>86</v>
      </c>
      <c r="E25" s="315" t="s">
        <v>189</v>
      </c>
      <c r="F25" s="30" t="s">
        <v>86</v>
      </c>
      <c r="G25" s="30" t="s">
        <v>133</v>
      </c>
      <c r="I25" s="6"/>
    </row>
    <row r="26" spans="1:11" x14ac:dyDescent="0.25">
      <c r="A26" s="1"/>
      <c r="B26" s="330"/>
      <c r="C26" s="21" t="s">
        <v>244</v>
      </c>
      <c r="D26" s="342"/>
      <c r="E26" s="342"/>
      <c r="F26" s="343"/>
      <c r="G26" s="343"/>
      <c r="I26" s="6" t="s">
        <v>254</v>
      </c>
      <c r="J26" s="107" t="s">
        <v>5</v>
      </c>
    </row>
    <row r="27" spans="1:11" ht="14.25" customHeight="1" x14ac:dyDescent="0.25">
      <c r="A27" s="1"/>
      <c r="B27" s="330"/>
      <c r="C27" s="340" t="s">
        <v>245</v>
      </c>
      <c r="D27" s="316">
        <v>20</v>
      </c>
      <c r="E27" s="317">
        <f>Passiven!$E$38/1000*D27</f>
        <v>19939.98</v>
      </c>
      <c r="F27" s="31">
        <v>10</v>
      </c>
      <c r="G27" s="32">
        <f>Passiven!$F$38/1000*F27</f>
        <v>10064.01</v>
      </c>
      <c r="I27" s="327" t="s">
        <v>5</v>
      </c>
    </row>
    <row r="28" spans="1:11" ht="14.25" customHeight="1" x14ac:dyDescent="0.25">
      <c r="A28" s="1"/>
      <c r="B28" s="330"/>
      <c r="C28" s="225" t="s">
        <v>246</v>
      </c>
      <c r="D28" s="318">
        <v>50</v>
      </c>
      <c r="E28" s="319">
        <f>Passiven!$E$38/1000*D28</f>
        <v>49849.950000000004</v>
      </c>
      <c r="F28" s="33">
        <v>50</v>
      </c>
      <c r="G28" s="34">
        <f>Passiven!$F$38/1000*F28</f>
        <v>50320.049999999996</v>
      </c>
      <c r="I28" s="6"/>
    </row>
    <row r="29" spans="1:11" ht="14.25" customHeight="1" thickBot="1" x14ac:dyDescent="0.3">
      <c r="A29" s="1"/>
      <c r="B29" s="330"/>
      <c r="C29" s="224"/>
      <c r="D29" s="347">
        <f>SUM(D27:D28)</f>
        <v>70</v>
      </c>
      <c r="E29" s="348">
        <f>SUM(E27:E28)</f>
        <v>69789.930000000008</v>
      </c>
      <c r="F29" s="349">
        <f>SUM(F27:F28)</f>
        <v>60</v>
      </c>
      <c r="G29" s="350">
        <f>SUM(G27:G28)</f>
        <v>60384.06</v>
      </c>
      <c r="I29" s="6"/>
    </row>
    <row r="30" spans="1:11" ht="14.25" customHeight="1" x14ac:dyDescent="0.25">
      <c r="A30" s="1"/>
      <c r="B30" s="330"/>
      <c r="C30" s="224"/>
      <c r="D30" s="344"/>
      <c r="E30" s="345"/>
      <c r="F30" s="346"/>
      <c r="G30" s="200"/>
      <c r="I30" s="6"/>
    </row>
    <row r="31" spans="1:11" ht="14.25" customHeight="1" x14ac:dyDescent="0.25">
      <c r="A31" s="1"/>
      <c r="B31" s="330"/>
      <c r="C31" s="21" t="s">
        <v>247</v>
      </c>
      <c r="D31" s="342"/>
      <c r="E31" s="342"/>
      <c r="F31" s="343"/>
      <c r="G31" s="343"/>
      <c r="I31" s="6"/>
    </row>
    <row r="32" spans="1:11" ht="14.25" customHeight="1" x14ac:dyDescent="0.25">
      <c r="A32" s="1"/>
      <c r="B32" s="330"/>
      <c r="C32" s="340" t="s">
        <v>245</v>
      </c>
      <c r="D32" s="316">
        <v>0</v>
      </c>
      <c r="E32" s="317">
        <v>0</v>
      </c>
      <c r="F32" s="31">
        <v>0</v>
      </c>
      <c r="G32" s="32">
        <v>0</v>
      </c>
      <c r="I32" s="438" t="s">
        <v>324</v>
      </c>
      <c r="J32" s="107" t="s">
        <v>5</v>
      </c>
    </row>
    <row r="33" spans="1:11" s="107" customFormat="1" ht="14.25" customHeight="1" x14ac:dyDescent="0.25">
      <c r="A33" s="1"/>
      <c r="B33" s="330"/>
      <c r="C33" s="225" t="s">
        <v>246</v>
      </c>
      <c r="D33" s="318">
        <v>0</v>
      </c>
      <c r="E33" s="319">
        <v>0</v>
      </c>
      <c r="F33" s="33">
        <v>0</v>
      </c>
      <c r="G33" s="34">
        <v>0</v>
      </c>
      <c r="H33" s="7"/>
      <c r="I33" s="6"/>
      <c r="K33" s="7"/>
    </row>
    <row r="34" spans="1:11" s="107" customFormat="1" ht="14.25" customHeight="1" thickBot="1" x14ac:dyDescent="0.3">
      <c r="A34" s="1"/>
      <c r="B34" s="330"/>
      <c r="C34" s="224"/>
      <c r="D34" s="347">
        <f>SUM(D32:D33)</f>
        <v>0</v>
      </c>
      <c r="E34" s="348">
        <f>SUM(E32:E33)</f>
        <v>0</v>
      </c>
      <c r="F34" s="349">
        <f>SUM(F32:F33)</f>
        <v>0</v>
      </c>
      <c r="G34" s="350">
        <f>SUM(G32:G33)</f>
        <v>0</v>
      </c>
      <c r="H34" s="7"/>
      <c r="I34" s="6"/>
      <c r="K34" s="7"/>
    </row>
    <row r="35" spans="1:11" s="107" customFormat="1" ht="14.25" customHeight="1" x14ac:dyDescent="0.2">
      <c r="A35" s="228"/>
      <c r="B35" s="304"/>
      <c r="C35" s="167"/>
      <c r="D35" s="324"/>
      <c r="E35" s="324"/>
      <c r="F35" s="169"/>
      <c r="G35" s="169"/>
      <c r="H35" s="7"/>
      <c r="I35" s="6"/>
      <c r="K35" s="7"/>
    </row>
    <row r="36" spans="1:11" s="107" customFormat="1" ht="14.25" customHeight="1" x14ac:dyDescent="0.2">
      <c r="A36" s="228"/>
      <c r="B36" s="304"/>
      <c r="C36" s="167" t="s">
        <v>312</v>
      </c>
      <c r="D36" s="324"/>
      <c r="E36" s="324"/>
      <c r="F36" s="169"/>
      <c r="G36" s="169"/>
      <c r="H36" s="7"/>
      <c r="I36" s="6"/>
      <c r="K36" s="7"/>
    </row>
    <row r="37" spans="1:11" s="107" customFormat="1" ht="14.25" customHeight="1" x14ac:dyDescent="0.2">
      <c r="A37" s="228"/>
      <c r="B37" s="304"/>
      <c r="C37" s="167"/>
      <c r="D37" s="324"/>
      <c r="E37" s="324"/>
      <c r="F37" s="169"/>
      <c r="G37" s="169"/>
      <c r="H37" s="7"/>
      <c r="I37" s="6"/>
      <c r="K37" s="7" t="s">
        <v>5</v>
      </c>
    </row>
    <row r="38" spans="1:11" s="107" customFormat="1" ht="14.25" customHeight="1" x14ac:dyDescent="0.2">
      <c r="A38" s="228"/>
      <c r="B38" s="304"/>
      <c r="C38" s="167"/>
      <c r="D38" s="324"/>
      <c r="E38" s="324"/>
      <c r="F38" s="169"/>
      <c r="G38" s="169"/>
      <c r="H38" s="7"/>
      <c r="I38" s="6"/>
      <c r="K38" s="7"/>
    </row>
    <row r="39" spans="1:11" s="107" customFormat="1" ht="14.25" customHeight="1" x14ac:dyDescent="0.2">
      <c r="A39" s="228"/>
      <c r="B39" s="300" t="s">
        <v>46</v>
      </c>
      <c r="C39" s="389" t="s">
        <v>74</v>
      </c>
      <c r="D39" s="324"/>
      <c r="E39" s="324"/>
      <c r="F39" s="169"/>
      <c r="G39" s="169"/>
      <c r="H39" s="7"/>
      <c r="I39" s="6"/>
      <c r="K39" s="7"/>
    </row>
    <row r="40" spans="1:11" s="107" customFormat="1" ht="14.25" customHeight="1" x14ac:dyDescent="0.2">
      <c r="A40" s="228"/>
      <c r="B40" s="304"/>
      <c r="C40" s="167"/>
      <c r="D40" s="525">
        <f>Parametereingabe!$C$10</f>
        <v>41639</v>
      </c>
      <c r="E40" s="525"/>
      <c r="F40" s="526">
        <f>Parametereingabe!$C$13</f>
        <v>41274</v>
      </c>
      <c r="G40" s="526"/>
      <c r="H40" s="7"/>
      <c r="I40" s="6"/>
      <c r="K40" s="7"/>
    </row>
    <row r="41" spans="1:11" s="107" customFormat="1" ht="14.25" customHeight="1" x14ac:dyDescent="0.2">
      <c r="A41" s="230" t="s">
        <v>212</v>
      </c>
      <c r="B41" s="304"/>
      <c r="C41" s="167" t="s">
        <v>73</v>
      </c>
      <c r="D41" s="531">
        <v>200000</v>
      </c>
      <c r="E41" s="531"/>
      <c r="F41" s="532">
        <v>300000</v>
      </c>
      <c r="G41" s="532"/>
      <c r="H41" s="7"/>
      <c r="I41" s="6" t="s">
        <v>253</v>
      </c>
      <c r="J41" s="107" t="s">
        <v>5</v>
      </c>
      <c r="K41" s="7"/>
    </row>
    <row r="42" spans="1:11" s="107" customFormat="1" ht="14.25" customHeight="1" x14ac:dyDescent="0.2">
      <c r="A42" s="230" t="s">
        <v>184</v>
      </c>
      <c r="B42" s="304"/>
      <c r="C42" s="233" t="s">
        <v>75</v>
      </c>
      <c r="D42" s="533">
        <v>10500</v>
      </c>
      <c r="E42" s="533"/>
      <c r="F42" s="541">
        <v>0</v>
      </c>
      <c r="G42" s="541"/>
      <c r="H42" s="7"/>
      <c r="I42" s="6"/>
      <c r="K42" s="7"/>
    </row>
    <row r="43" spans="1:11" s="107" customFormat="1" ht="14.25" customHeight="1" x14ac:dyDescent="0.2">
      <c r="A43" s="230" t="s">
        <v>185</v>
      </c>
      <c r="B43" s="304"/>
      <c r="C43" s="232" t="s">
        <v>76</v>
      </c>
      <c r="D43" s="533">
        <v>0</v>
      </c>
      <c r="E43" s="533"/>
      <c r="F43" s="541">
        <v>0</v>
      </c>
      <c r="G43" s="541"/>
      <c r="H43" s="7"/>
      <c r="I43" s="6" t="s">
        <v>251</v>
      </c>
      <c r="K43" s="7"/>
    </row>
    <row r="44" spans="1:11" s="107" customFormat="1" ht="14.25" customHeight="1" x14ac:dyDescent="0.2">
      <c r="A44" s="230" t="s">
        <v>190</v>
      </c>
      <c r="B44" s="304"/>
      <c r="C44" s="232" t="s">
        <v>77</v>
      </c>
      <c r="D44" s="533">
        <v>150000</v>
      </c>
      <c r="E44" s="533"/>
      <c r="F44" s="541">
        <v>150000</v>
      </c>
      <c r="G44" s="541"/>
      <c r="H44" s="7"/>
      <c r="I44" s="6"/>
      <c r="K44" s="7"/>
    </row>
    <row r="45" spans="1:11" s="107" customFormat="1" ht="14.25" customHeight="1" x14ac:dyDescent="0.2">
      <c r="A45" s="230" t="s">
        <v>190</v>
      </c>
      <c r="B45" s="304"/>
      <c r="C45" s="233" t="s">
        <v>78</v>
      </c>
      <c r="D45" s="533">
        <v>0</v>
      </c>
      <c r="E45" s="533"/>
      <c r="F45" s="541">
        <v>0</v>
      </c>
      <c r="G45" s="541"/>
      <c r="H45" s="7"/>
      <c r="I45" s="6" t="s">
        <v>251</v>
      </c>
      <c r="K45" s="7"/>
    </row>
    <row r="46" spans="1:11" ht="18.75" customHeight="1" x14ac:dyDescent="0.2">
      <c r="A46" s="390"/>
      <c r="B46" s="300"/>
      <c r="C46" s="234"/>
      <c r="D46" s="234"/>
      <c r="E46" s="234"/>
      <c r="F46" s="234"/>
      <c r="G46" s="234"/>
      <c r="H46" s="234"/>
      <c r="I46" s="6"/>
    </row>
    <row r="47" spans="1:11" x14ac:dyDescent="0.2">
      <c r="A47" s="236"/>
      <c r="B47" s="300"/>
      <c r="C47" s="237"/>
      <c r="D47" s="168"/>
      <c r="E47" s="168"/>
      <c r="F47" s="169"/>
      <c r="G47" s="169"/>
      <c r="I47" s="6"/>
    </row>
    <row r="48" spans="1:11" x14ac:dyDescent="0.2">
      <c r="A48" s="236"/>
      <c r="B48" s="300"/>
      <c r="C48" s="237"/>
      <c r="D48" s="168"/>
      <c r="E48" s="168"/>
      <c r="F48" s="169"/>
      <c r="G48" s="169"/>
      <c r="I48" s="6"/>
    </row>
    <row r="49" spans="1:11" x14ac:dyDescent="0.2">
      <c r="A49" s="228"/>
      <c r="B49" s="304"/>
      <c r="C49" s="167"/>
      <c r="D49" s="168"/>
      <c r="E49" s="168"/>
      <c r="F49" s="169"/>
      <c r="G49" s="169"/>
      <c r="I49" s="6"/>
    </row>
    <row r="50" spans="1:11" x14ac:dyDescent="0.2">
      <c r="A50" s="228"/>
      <c r="B50" s="304"/>
      <c r="C50" s="167"/>
      <c r="D50" s="168"/>
      <c r="E50" s="168"/>
      <c r="F50" s="169"/>
      <c r="G50" s="169"/>
      <c r="I50" s="6"/>
    </row>
    <row r="51" spans="1:11" x14ac:dyDescent="0.2">
      <c r="A51" s="228" t="s">
        <v>5</v>
      </c>
      <c r="B51" s="304"/>
      <c r="C51" s="167"/>
      <c r="D51" s="168"/>
      <c r="E51" s="168"/>
      <c r="F51" s="169"/>
      <c r="G51" s="169"/>
      <c r="I51" s="6" t="s">
        <v>5</v>
      </c>
      <c r="K51" s="7" t="s">
        <v>5</v>
      </c>
    </row>
    <row r="52" spans="1:11" x14ac:dyDescent="0.2">
      <c r="A52" s="228"/>
      <c r="B52" s="304"/>
      <c r="I52" s="6" t="s">
        <v>5</v>
      </c>
    </row>
    <row r="53" spans="1:11" s="107" customFormat="1" x14ac:dyDescent="0.2">
      <c r="A53" s="228"/>
      <c r="B53" s="304"/>
      <c r="C53" s="164"/>
      <c r="D53" s="164"/>
      <c r="E53" s="164"/>
      <c r="F53" s="164"/>
      <c r="G53" s="164"/>
      <c r="H53" s="7"/>
      <c r="I53" s="6" t="s">
        <v>5</v>
      </c>
      <c r="K53" s="7"/>
    </row>
    <row r="54" spans="1:11" s="107" customFormat="1" x14ac:dyDescent="0.2">
      <c r="A54" s="228"/>
      <c r="B54" s="304"/>
      <c r="C54" s="164"/>
      <c r="D54" s="164"/>
      <c r="E54" s="164"/>
      <c r="F54" s="164"/>
      <c r="G54" s="164"/>
      <c r="H54" s="7"/>
      <c r="I54" s="6" t="s">
        <v>5</v>
      </c>
      <c r="K54" s="7"/>
    </row>
    <row r="55" spans="1:11" s="107" customFormat="1" x14ac:dyDescent="0.2">
      <c r="A55" s="228"/>
      <c r="B55" s="304"/>
      <c r="C55" s="164"/>
      <c r="D55" s="164"/>
      <c r="E55" s="164"/>
      <c r="F55" s="164"/>
      <c r="G55" s="164"/>
      <c r="H55" s="7"/>
      <c r="I55" s="6" t="s">
        <v>5</v>
      </c>
      <c r="K55" s="7"/>
    </row>
    <row r="56" spans="1:11" s="107" customFormat="1" x14ac:dyDescent="0.2">
      <c r="A56" s="228"/>
      <c r="B56" s="304"/>
      <c r="C56" s="164"/>
      <c r="D56" s="164"/>
      <c r="E56" s="164"/>
      <c r="F56" s="164"/>
      <c r="G56" s="164"/>
      <c r="H56" s="7"/>
      <c r="I56" s="6" t="s">
        <v>5</v>
      </c>
      <c r="K56" s="7"/>
    </row>
    <row r="57" spans="1:11" s="107" customFormat="1" x14ac:dyDescent="0.2">
      <c r="A57" s="238"/>
      <c r="B57" s="332"/>
      <c r="C57" s="164"/>
      <c r="D57" s="164"/>
      <c r="E57" s="164"/>
      <c r="F57" s="164"/>
      <c r="G57" s="164"/>
      <c r="H57" s="7"/>
      <c r="I57" s="6" t="s">
        <v>5</v>
      </c>
      <c r="K57" s="7"/>
    </row>
    <row r="58" spans="1:11" s="107" customFormat="1" x14ac:dyDescent="0.2">
      <c r="A58" s="228"/>
      <c r="B58" s="304"/>
      <c r="C58" s="164"/>
      <c r="D58" s="164"/>
      <c r="E58" s="164"/>
      <c r="F58" s="164"/>
      <c r="G58" s="164"/>
      <c r="H58" s="7"/>
      <c r="I58" s="6" t="s">
        <v>5</v>
      </c>
      <c r="K58" s="7"/>
    </row>
    <row r="59" spans="1:11" s="107" customFormat="1" x14ac:dyDescent="0.2">
      <c r="A59" s="228"/>
      <c r="B59" s="304"/>
      <c r="C59" s="164"/>
      <c r="D59" s="164"/>
      <c r="E59" s="164"/>
      <c r="F59" s="164"/>
      <c r="G59" s="164"/>
      <c r="H59" s="7"/>
      <c r="I59" s="6" t="s">
        <v>5</v>
      </c>
      <c r="K59" s="7"/>
    </row>
    <row r="60" spans="1:11" s="107" customFormat="1" x14ac:dyDescent="0.2">
      <c r="A60" s="228"/>
      <c r="B60" s="304"/>
      <c r="C60" s="164"/>
      <c r="D60" s="164"/>
      <c r="E60" s="164"/>
      <c r="F60" s="164"/>
      <c r="G60" s="164"/>
      <c r="H60" s="7"/>
      <c r="I60" s="6" t="s">
        <v>5</v>
      </c>
      <c r="K60" s="7"/>
    </row>
    <row r="61" spans="1:11" s="107" customFormat="1" x14ac:dyDescent="0.2">
      <c r="A61" s="228"/>
      <c r="B61" s="304"/>
      <c r="C61" s="164"/>
      <c r="D61" s="164"/>
      <c r="E61" s="164"/>
      <c r="F61" s="164"/>
      <c r="G61" s="164"/>
      <c r="H61" s="7"/>
      <c r="I61" s="6" t="s">
        <v>5</v>
      </c>
      <c r="K61" s="7"/>
    </row>
    <row r="62" spans="1:11" s="107" customFormat="1" x14ac:dyDescent="0.2">
      <c r="A62" s="228"/>
      <c r="B62" s="333"/>
      <c r="C62" s="164"/>
      <c r="D62" s="164"/>
      <c r="E62" s="164"/>
      <c r="F62" s="164"/>
      <c r="G62" s="164"/>
      <c r="H62" s="7"/>
      <c r="I62" s="6" t="s">
        <v>5</v>
      </c>
      <c r="K62" s="7"/>
    </row>
    <row r="63" spans="1:11" s="107" customFormat="1" x14ac:dyDescent="0.2">
      <c r="A63" s="228"/>
      <c r="B63" s="333"/>
      <c r="C63" s="164"/>
      <c r="D63" s="164"/>
      <c r="E63" s="164"/>
      <c r="F63" s="164"/>
      <c r="G63" s="164"/>
      <c r="H63" s="7"/>
      <c r="I63" s="6" t="s">
        <v>5</v>
      </c>
      <c r="K63" s="7"/>
    </row>
    <row r="82" spans="11:11" x14ac:dyDescent="0.2">
      <c r="K82" s="7" t="s">
        <v>5</v>
      </c>
    </row>
  </sheetData>
  <mergeCells count="34">
    <mergeCell ref="D44:E44"/>
    <mergeCell ref="F44:G44"/>
    <mergeCell ref="D45:E45"/>
    <mergeCell ref="F45:G45"/>
    <mergeCell ref="D41:E41"/>
    <mergeCell ref="F41:G41"/>
    <mergeCell ref="D42:E42"/>
    <mergeCell ref="F42:G42"/>
    <mergeCell ref="D43:E43"/>
    <mergeCell ref="F43:G43"/>
    <mergeCell ref="D20:E20"/>
    <mergeCell ref="F20:G20"/>
    <mergeCell ref="D24:E24"/>
    <mergeCell ref="F24:G24"/>
    <mergeCell ref="D40:E40"/>
    <mergeCell ref="F40:G40"/>
    <mergeCell ref="D17:E17"/>
    <mergeCell ref="F17:G17"/>
    <mergeCell ref="D18:E18"/>
    <mergeCell ref="F18:G18"/>
    <mergeCell ref="D19:E19"/>
    <mergeCell ref="F19:G19"/>
    <mergeCell ref="D13:E13"/>
    <mergeCell ref="F13:G13"/>
    <mergeCell ref="D15:E15"/>
    <mergeCell ref="F15:G15"/>
    <mergeCell ref="D16:E16"/>
    <mergeCell ref="F16:G16"/>
    <mergeCell ref="D7:E7"/>
    <mergeCell ref="F7:G7"/>
    <mergeCell ref="D8:E8"/>
    <mergeCell ref="F8:G8"/>
    <mergeCell ref="D12:E12"/>
    <mergeCell ref="F12:G12"/>
  </mergeCells>
  <pageMargins left="0.19685039370078741" right="0.19685039370078741" top="0.39370078740157483" bottom="0.39370078740157483" header="0.31496062992125984" footer="0.31496062992125984"/>
  <pageSetup paperSize="9" scale="80" fitToHeight="0" orientation="portrait" r:id="rId1"/>
  <rowBreaks count="1" manualBreakCount="1">
    <brk id="4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4"/>
  <sheetViews>
    <sheetView showGridLines="0" topLeftCell="A28" zoomScaleNormal="100" workbookViewId="0">
      <selection activeCell="A43" sqref="A2:I43"/>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432"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309</v>
      </c>
      <c r="B3" s="329"/>
      <c r="C3" s="277" t="str">
        <f>"Jahresrechnung "&amp;TEXT(Parametereingabe!C6,"")&amp;", "&amp;TEXT(Parametereingabe!C7,"")</f>
        <v>Jahresrechnung Muster AG, Zürich</v>
      </c>
      <c r="D3" s="159"/>
      <c r="E3" s="159"/>
      <c r="F3" s="79" t="s">
        <v>5</v>
      </c>
      <c r="G3" s="79"/>
      <c r="H3" s="38"/>
      <c r="I3" s="227" t="s">
        <v>158</v>
      </c>
      <c r="J3" s="107"/>
    </row>
    <row r="4" spans="1:11" x14ac:dyDescent="0.2">
      <c r="A4" s="228" t="s">
        <v>5</v>
      </c>
      <c r="B4" s="304"/>
      <c r="C4" s="162"/>
      <c r="D4" s="163"/>
      <c r="E4" s="163"/>
      <c r="H4" s="37"/>
      <c r="I4" s="215" t="s">
        <v>5</v>
      </c>
      <c r="J4" s="107" t="s">
        <v>5</v>
      </c>
    </row>
    <row r="5" spans="1:11" s="107" customFormat="1" ht="14.25" customHeight="1" x14ac:dyDescent="0.2">
      <c r="A5" s="228"/>
      <c r="B5" s="304"/>
      <c r="C5" s="167"/>
      <c r="D5" s="323"/>
      <c r="E5" s="323"/>
      <c r="F5" s="169"/>
      <c r="G5" s="169"/>
      <c r="H5" s="7"/>
      <c r="I5" s="6"/>
      <c r="K5" s="7"/>
    </row>
    <row r="6" spans="1:11" s="107" customFormat="1" x14ac:dyDescent="0.2">
      <c r="A6" s="228"/>
      <c r="B6" s="304"/>
      <c r="C6" s="164"/>
      <c r="D6" s="164"/>
      <c r="E6" s="164"/>
      <c r="F6" s="164"/>
      <c r="G6" s="164"/>
      <c r="H6" s="7"/>
      <c r="I6" s="6"/>
      <c r="K6" s="7"/>
    </row>
    <row r="7" spans="1:11" s="107" customFormat="1" x14ac:dyDescent="0.2">
      <c r="A7" s="230" t="s">
        <v>213</v>
      </c>
      <c r="B7" s="300" t="s">
        <v>105</v>
      </c>
      <c r="C7" s="433" t="s">
        <v>79</v>
      </c>
      <c r="D7" s="168"/>
      <c r="E7" s="168"/>
      <c r="F7" s="169"/>
      <c r="G7" s="169"/>
      <c r="H7" s="7"/>
      <c r="I7" s="6"/>
      <c r="K7" s="7"/>
    </row>
    <row r="8" spans="1:11" s="107" customFormat="1" x14ac:dyDescent="0.2">
      <c r="A8" s="228"/>
      <c r="B8" s="304"/>
      <c r="C8" s="164"/>
      <c r="D8" s="556">
        <f>Parametereingabe!C10</f>
        <v>41639</v>
      </c>
      <c r="E8" s="556"/>
      <c r="F8" s="526">
        <f>Parametereingabe!C13</f>
        <v>41274</v>
      </c>
      <c r="G8" s="540"/>
      <c r="H8" s="7"/>
      <c r="I8" s="6"/>
      <c r="K8" s="7" t="s">
        <v>5</v>
      </c>
    </row>
    <row r="9" spans="1:11" s="107" customFormat="1" x14ac:dyDescent="0.2">
      <c r="A9" s="228"/>
      <c r="B9" s="304"/>
      <c r="C9" s="164" t="s">
        <v>294</v>
      </c>
      <c r="D9" s="531">
        <v>150000</v>
      </c>
      <c r="E9" s="531"/>
      <c r="F9" s="532">
        <v>100000</v>
      </c>
      <c r="G9" s="532"/>
      <c r="H9" s="7"/>
      <c r="I9" s="6"/>
      <c r="K9" s="7"/>
    </row>
    <row r="10" spans="1:11" s="107" customFormat="1" x14ac:dyDescent="0.2">
      <c r="A10" s="228"/>
      <c r="B10" s="304"/>
      <c r="C10" s="164"/>
      <c r="D10" s="164"/>
      <c r="E10" s="164"/>
      <c r="F10" s="164"/>
      <c r="G10" s="164"/>
      <c r="H10" s="7"/>
      <c r="I10" s="6"/>
      <c r="K10" s="7"/>
    </row>
    <row r="11" spans="1:11" s="107" customFormat="1" ht="54" customHeight="1" x14ac:dyDescent="0.2">
      <c r="A11" s="228"/>
      <c r="B11" s="304"/>
      <c r="C11" s="555" t="str">
        <f>"Weiter ist die "&amp;TEXT(Parametereingabe!C6,"")&amp;" im Rahmen der normalen Geschäftstätigkeit in Rechtsstreitigkeiten involviert."&amp;" Obwohl der Ausgang der Rechtsfälle im heutigen Zeitpunkt nicht abschliessend vorausgesagt werden kann, geht die "&amp;TEXT(Parametereingabe!C6,"")&amp;"  davon aus, dass keine dieser Rechtsstreitigkeiten wesentliche negative Auswirkungen auf die Geschäftstätigkeit beziehungsweise auf die Finanzlage hat. Erwartete Zahlungsausgänge sind entsprechend zurückgestellt."</f>
        <v>Weiter ist die Muster AG im Rahmen der normalen Geschäftstätigkeit in Rechtsstreitigkeiten involviert. Obwohl der Ausgang der Rechtsfälle im heutigen Zeitpunkt nicht abschliessend vorausgesagt werden kann, geht die Muster AG  davon aus, dass keine dieser Rechtsstreitigkeiten wesentliche negative Auswirkungen auf die Geschäftstätigkeit beziehungsweise auf die Finanzlage hat. Erwartete Zahlungsausgänge sind entsprechend zurückgestellt.</v>
      </c>
      <c r="D11" s="555"/>
      <c r="E11" s="555"/>
      <c r="F11" s="555"/>
      <c r="G11" s="555"/>
      <c r="H11" s="7"/>
      <c r="I11" s="187" t="s">
        <v>255</v>
      </c>
      <c r="K11" s="7"/>
    </row>
    <row r="12" spans="1:11" x14ac:dyDescent="0.2">
      <c r="A12" s="228"/>
      <c r="B12" s="304"/>
      <c r="C12" s="434"/>
      <c r="D12" s="434"/>
      <c r="E12" s="434"/>
      <c r="F12" s="434"/>
      <c r="G12" s="434"/>
      <c r="I12" s="187"/>
    </row>
    <row r="13" spans="1:11" x14ac:dyDescent="0.2">
      <c r="A13" s="228"/>
      <c r="B13" s="304"/>
      <c r="C13" s="434"/>
      <c r="D13" s="434"/>
      <c r="E13" s="434"/>
      <c r="F13" s="434"/>
      <c r="G13" s="434"/>
      <c r="I13" s="187"/>
    </row>
    <row r="14" spans="1:11" ht="14.25" customHeight="1" x14ac:dyDescent="0.2">
      <c r="A14" s="230" t="s">
        <v>214</v>
      </c>
      <c r="B14" s="300" t="s">
        <v>242</v>
      </c>
      <c r="C14" s="433" t="s">
        <v>67</v>
      </c>
      <c r="D14" s="320"/>
      <c r="E14" s="320"/>
      <c r="F14" s="169"/>
      <c r="G14" s="169"/>
      <c r="I14" s="6"/>
    </row>
    <row r="15" spans="1:11" ht="14.25" customHeight="1" x14ac:dyDescent="0.2">
      <c r="A15" s="228"/>
      <c r="B15" s="304"/>
      <c r="C15" s="167"/>
      <c r="D15" s="534">
        <f>Parametereingabe!C9</f>
        <v>2013</v>
      </c>
      <c r="E15" s="534"/>
      <c r="F15" s="540">
        <f>Parametereingabe!C12</f>
        <v>2012</v>
      </c>
      <c r="G15" s="540"/>
      <c r="I15" s="6"/>
    </row>
    <row r="16" spans="1:11" ht="14.25" customHeight="1" x14ac:dyDescent="0.2">
      <c r="A16" s="230" t="s">
        <v>5</v>
      </c>
      <c r="B16" s="304"/>
      <c r="C16" s="167" t="s">
        <v>65</v>
      </c>
      <c r="D16" s="531">
        <v>16</v>
      </c>
      <c r="E16" s="531"/>
      <c r="F16" s="532">
        <v>15</v>
      </c>
      <c r="G16" s="532"/>
      <c r="I16" s="6" t="s">
        <v>269</v>
      </c>
    </row>
    <row r="17" spans="1:11" x14ac:dyDescent="0.2">
      <c r="A17" s="228"/>
      <c r="B17" s="304"/>
      <c r="C17" s="305"/>
      <c r="I17" s="6"/>
    </row>
    <row r="18" spans="1:11" x14ac:dyDescent="0.2">
      <c r="A18" s="228"/>
      <c r="B18" s="304"/>
      <c r="C18" s="305"/>
      <c r="I18" s="6"/>
    </row>
    <row r="19" spans="1:11" x14ac:dyDescent="0.2">
      <c r="A19" s="230" t="s">
        <v>215</v>
      </c>
      <c r="B19" s="300" t="s">
        <v>243</v>
      </c>
      <c r="C19" s="433" t="s">
        <v>87</v>
      </c>
      <c r="D19" s="168"/>
      <c r="E19" s="168"/>
      <c r="F19" s="169"/>
      <c r="G19" s="169"/>
      <c r="I19" s="6"/>
    </row>
    <row r="20" spans="1:11" ht="44.25" customHeight="1" x14ac:dyDescent="0.2">
      <c r="A20" s="228"/>
      <c r="B20" s="304"/>
      <c r="C20" s="554" t="s">
        <v>307</v>
      </c>
      <c r="D20" s="554"/>
      <c r="E20" s="554"/>
      <c r="F20" s="554"/>
      <c r="G20" s="554"/>
      <c r="H20" s="554"/>
      <c r="I20" s="6"/>
      <c r="K20" s="341" t="s">
        <v>224</v>
      </c>
    </row>
    <row r="21" spans="1:11" ht="18.75" customHeight="1" x14ac:dyDescent="0.2">
      <c r="A21" s="435"/>
      <c r="B21" s="300"/>
      <c r="C21" s="234"/>
      <c r="D21" s="234"/>
      <c r="E21" s="234"/>
      <c r="F21" s="234"/>
      <c r="G21" s="234"/>
      <c r="H21" s="234"/>
      <c r="I21" s="6"/>
    </row>
    <row r="22" spans="1:11" ht="18.75" customHeight="1" x14ac:dyDescent="0.2">
      <c r="A22" s="155"/>
      <c r="B22" s="156"/>
      <c r="C22" s="157"/>
      <c r="D22" s="157"/>
      <c r="E22" s="157"/>
      <c r="F22" s="35"/>
      <c r="G22" s="204"/>
      <c r="H22" s="444"/>
      <c r="I22" s="44"/>
    </row>
    <row r="23" spans="1:11" ht="18.75" customHeight="1" x14ac:dyDescent="0.2">
      <c r="A23" s="44"/>
      <c r="B23" s="158"/>
      <c r="C23" s="192" t="s">
        <v>5</v>
      </c>
      <c r="D23" s="206"/>
      <c r="E23" s="169"/>
      <c r="F23" s="78"/>
      <c r="G23" s="443" t="s">
        <v>5</v>
      </c>
      <c r="H23" s="234"/>
      <c r="I23" s="44"/>
    </row>
    <row r="24" spans="1:11" ht="18.75" customHeight="1" x14ac:dyDescent="0.2">
      <c r="A24" s="44" t="s">
        <v>161</v>
      </c>
      <c r="B24" s="300" t="s">
        <v>295</v>
      </c>
      <c r="C24" s="442" t="s">
        <v>94</v>
      </c>
      <c r="D24" s="320"/>
      <c r="E24" s="169"/>
      <c r="F24" s="7"/>
      <c r="G24" s="18"/>
      <c r="H24" s="234"/>
      <c r="I24" s="44" t="s">
        <v>314</v>
      </c>
    </row>
    <row r="25" spans="1:11" ht="18.75" customHeight="1" x14ac:dyDescent="0.2">
      <c r="A25" s="44"/>
      <c r="B25" s="158"/>
      <c r="C25" s="167"/>
      <c r="D25" s="538">
        <f>D8</f>
        <v>41639</v>
      </c>
      <c r="E25" s="538"/>
      <c r="F25" s="539">
        <f>F8</f>
        <v>41274</v>
      </c>
      <c r="G25" s="539"/>
      <c r="H25" s="234"/>
      <c r="I25" s="44"/>
    </row>
    <row r="26" spans="1:11" ht="18.75" customHeight="1" x14ac:dyDescent="0.2">
      <c r="A26" s="44"/>
      <c r="B26" s="158"/>
      <c r="C26" s="208" t="s">
        <v>95</v>
      </c>
      <c r="D26" s="546">
        <v>100000</v>
      </c>
      <c r="E26" s="546"/>
      <c r="F26" s="549">
        <v>50000</v>
      </c>
      <c r="G26" s="549"/>
      <c r="H26" s="234"/>
      <c r="I26" s="44"/>
    </row>
    <row r="27" spans="1:11" ht="18.75" customHeight="1" x14ac:dyDescent="0.2">
      <c r="A27" s="44"/>
      <c r="B27" s="158"/>
      <c r="C27" s="209" t="s">
        <v>96</v>
      </c>
      <c r="D27" s="547">
        <f>D28-D26</f>
        <v>850000</v>
      </c>
      <c r="E27" s="547"/>
      <c r="F27" s="550">
        <f>F28-F26</f>
        <v>800000</v>
      </c>
      <c r="G27" s="550"/>
      <c r="H27" s="234"/>
      <c r="I27" s="44"/>
    </row>
    <row r="28" spans="1:11" ht="12.75" thickBot="1" x14ac:dyDescent="0.25">
      <c r="A28" s="44"/>
      <c r="B28" s="158"/>
      <c r="C28" s="166" t="s">
        <v>5</v>
      </c>
      <c r="D28" s="548">
        <f>Passiven!E20</f>
        <v>950000</v>
      </c>
      <c r="E28" s="548"/>
      <c r="F28" s="551">
        <f>Passiven!F20</f>
        <v>850000</v>
      </c>
      <c r="G28" s="551"/>
      <c r="H28" s="234"/>
      <c r="I28" s="44"/>
    </row>
    <row r="29" spans="1:11" ht="18.75" customHeight="1" x14ac:dyDescent="0.2">
      <c r="A29" s="44"/>
      <c r="B29" s="158"/>
      <c r="C29" s="167"/>
      <c r="D29" s="211"/>
      <c r="E29" s="324"/>
      <c r="F29" s="211"/>
      <c r="G29" s="169"/>
      <c r="H29" s="234"/>
      <c r="I29" s="44"/>
    </row>
    <row r="30" spans="1:11" ht="18.75" customHeight="1" x14ac:dyDescent="0.2">
      <c r="A30" s="44"/>
      <c r="B30" s="158"/>
      <c r="C30" s="167"/>
      <c r="D30" s="211"/>
      <c r="E30" s="324"/>
      <c r="F30" s="211"/>
      <c r="G30" s="169"/>
      <c r="H30" s="234"/>
      <c r="I30" s="44"/>
    </row>
    <row r="31" spans="1:11" ht="18.75" customHeight="1" x14ac:dyDescent="0.2">
      <c r="A31" s="44"/>
      <c r="B31" s="300" t="s">
        <v>296</v>
      </c>
      <c r="C31" s="442" t="s">
        <v>289</v>
      </c>
      <c r="D31" s="211"/>
      <c r="E31" s="324"/>
      <c r="F31" s="211"/>
      <c r="G31" s="169"/>
      <c r="H31" s="234"/>
      <c r="I31" s="44"/>
    </row>
    <row r="32" spans="1:11" ht="18.75" customHeight="1" x14ac:dyDescent="0.2">
      <c r="A32" s="44"/>
      <c r="B32" s="158"/>
      <c r="C32" s="167"/>
      <c r="D32" s="553">
        <f>Parametereingabe!C9</f>
        <v>2013</v>
      </c>
      <c r="E32" s="553"/>
      <c r="F32" s="552">
        <f>Parametereingabe!C12</f>
        <v>2012</v>
      </c>
      <c r="G32" s="552"/>
      <c r="H32" s="234"/>
      <c r="I32" s="44"/>
    </row>
    <row r="33" spans="1:11" ht="18.75" customHeight="1" x14ac:dyDescent="0.2">
      <c r="A33" s="44" t="s">
        <v>5</v>
      </c>
      <c r="B33" s="158"/>
      <c r="C33" s="167" t="s">
        <v>97</v>
      </c>
      <c r="D33" s="546">
        <v>13500</v>
      </c>
      <c r="E33" s="546"/>
      <c r="F33" s="549">
        <v>12000</v>
      </c>
      <c r="G33" s="549"/>
      <c r="H33" s="234"/>
      <c r="I33" s="44"/>
    </row>
    <row r="34" spans="1:11" ht="18.75" customHeight="1" x14ac:dyDescent="0.2">
      <c r="A34" s="44"/>
      <c r="B34" s="158"/>
      <c r="C34" s="210" t="s">
        <v>98</v>
      </c>
      <c r="D34" s="547">
        <v>0</v>
      </c>
      <c r="E34" s="547"/>
      <c r="F34" s="550">
        <v>3000</v>
      </c>
      <c r="G34" s="550"/>
      <c r="H34" s="234"/>
      <c r="I34" s="44"/>
    </row>
    <row r="35" spans="1:11" ht="12.75" thickBot="1" x14ac:dyDescent="0.25">
      <c r="A35" s="44"/>
      <c r="B35" s="158"/>
      <c r="C35" s="167"/>
      <c r="D35" s="548">
        <f>D33+D34</f>
        <v>13500</v>
      </c>
      <c r="E35" s="548"/>
      <c r="F35" s="551">
        <f>F33+F34</f>
        <v>15000</v>
      </c>
      <c r="G35" s="551"/>
      <c r="H35" s="234"/>
      <c r="I35" s="44"/>
    </row>
    <row r="36" spans="1:11" ht="18.75" customHeight="1" x14ac:dyDescent="0.2">
      <c r="A36" s="44"/>
      <c r="B36" s="158"/>
      <c r="F36" s="7"/>
      <c r="G36" s="18"/>
      <c r="H36" s="234"/>
      <c r="I36" s="44"/>
    </row>
    <row r="37" spans="1:11" ht="18.75" customHeight="1" x14ac:dyDescent="0.2">
      <c r="A37" s="44"/>
      <c r="B37" s="445"/>
      <c r="C37" s="157"/>
      <c r="D37" s="157"/>
      <c r="E37" s="157"/>
      <c r="F37" s="35"/>
      <c r="G37" s="205"/>
      <c r="H37" s="444"/>
      <c r="I37" s="44"/>
    </row>
    <row r="38" spans="1:11" x14ac:dyDescent="0.2">
      <c r="A38" s="236"/>
      <c r="B38" s="300"/>
      <c r="C38" s="237"/>
      <c r="D38" s="168"/>
      <c r="E38" s="168"/>
      <c r="F38" s="169"/>
      <c r="G38" s="169"/>
      <c r="I38" s="6"/>
    </row>
    <row r="39" spans="1:11" x14ac:dyDescent="0.2">
      <c r="A39" s="236"/>
      <c r="B39" s="300"/>
      <c r="C39" s="237"/>
      <c r="D39" s="168"/>
      <c r="E39" s="168"/>
      <c r="F39" s="169"/>
      <c r="G39" s="169"/>
      <c r="I39" s="6"/>
    </row>
    <row r="40" spans="1:11" x14ac:dyDescent="0.2">
      <c r="A40" s="228"/>
      <c r="B40" s="304"/>
      <c r="C40" s="167"/>
      <c r="D40" s="168"/>
      <c r="E40" s="168"/>
      <c r="F40" s="169"/>
      <c r="G40" s="169"/>
      <c r="I40" s="6"/>
    </row>
    <row r="41" spans="1:11" x14ac:dyDescent="0.2">
      <c r="A41" s="228"/>
      <c r="B41" s="304"/>
      <c r="C41" s="167"/>
      <c r="D41" s="168"/>
      <c r="E41" s="168"/>
      <c r="F41" s="169"/>
      <c r="G41" s="169"/>
      <c r="I41" s="6"/>
    </row>
    <row r="42" spans="1:11" x14ac:dyDescent="0.2">
      <c r="A42" s="446" t="s">
        <v>5</v>
      </c>
      <c r="B42" s="448"/>
      <c r="C42" s="449"/>
      <c r="D42" s="450"/>
      <c r="E42" s="450"/>
      <c r="F42" s="451"/>
      <c r="G42" s="451"/>
      <c r="H42" s="35"/>
      <c r="I42" s="44" t="s">
        <v>5</v>
      </c>
    </row>
    <row r="43" spans="1:11" x14ac:dyDescent="0.2">
      <c r="A43" s="446"/>
      <c r="B43" s="448"/>
      <c r="C43" s="157"/>
      <c r="D43" s="157"/>
      <c r="E43" s="157"/>
      <c r="F43" s="157"/>
      <c r="G43" s="157"/>
      <c r="H43" s="35"/>
      <c r="I43" s="44" t="s">
        <v>5</v>
      </c>
    </row>
    <row r="44" spans="1:11" s="107" customFormat="1" x14ac:dyDescent="0.2">
      <c r="A44" s="446"/>
      <c r="B44" s="448"/>
      <c r="C44" s="157"/>
      <c r="D44" s="157"/>
      <c r="E44" s="157"/>
      <c r="F44" s="157"/>
      <c r="G44" s="157"/>
      <c r="H44" s="35"/>
      <c r="I44" s="44" t="s">
        <v>5</v>
      </c>
      <c r="K44" s="7"/>
    </row>
    <row r="45" spans="1:11" s="107" customFormat="1" x14ac:dyDescent="0.2">
      <c r="A45" s="446"/>
      <c r="B45" s="448"/>
      <c r="C45" s="157"/>
      <c r="D45" s="157"/>
      <c r="E45" s="157"/>
      <c r="F45" s="157"/>
      <c r="G45" s="157"/>
      <c r="H45" s="35"/>
      <c r="I45" s="44" t="s">
        <v>5</v>
      </c>
      <c r="K45" s="7"/>
    </row>
    <row r="46" spans="1:11" s="107" customFormat="1" x14ac:dyDescent="0.2">
      <c r="A46" s="446"/>
      <c r="B46" s="448"/>
      <c r="C46" s="157"/>
      <c r="D46" s="157"/>
      <c r="E46" s="157"/>
      <c r="F46" s="157"/>
      <c r="G46" s="157"/>
      <c r="H46" s="35"/>
      <c r="I46" s="44" t="s">
        <v>5</v>
      </c>
      <c r="K46" s="7"/>
    </row>
    <row r="47" spans="1:11" s="107" customFormat="1" x14ac:dyDescent="0.2">
      <c r="A47" s="446"/>
      <c r="B47" s="448"/>
      <c r="C47" s="157"/>
      <c r="D47" s="157"/>
      <c r="E47" s="157"/>
      <c r="F47" s="157"/>
      <c r="G47" s="157"/>
      <c r="H47" s="35"/>
      <c r="I47" s="44" t="s">
        <v>5</v>
      </c>
      <c r="K47" s="7"/>
    </row>
    <row r="48" spans="1:11" s="107" customFormat="1" x14ac:dyDescent="0.2">
      <c r="A48" s="447"/>
      <c r="B48" s="452"/>
      <c r="C48" s="157"/>
      <c r="D48" s="157"/>
      <c r="E48" s="157"/>
      <c r="F48" s="157"/>
      <c r="G48" s="157"/>
      <c r="H48" s="35"/>
      <c r="I48" s="44" t="s">
        <v>5</v>
      </c>
      <c r="K48" s="7"/>
    </row>
    <row r="49" spans="1:11" s="107" customFormat="1" x14ac:dyDescent="0.2">
      <c r="A49" s="446"/>
      <c r="B49" s="448"/>
      <c r="C49" s="157"/>
      <c r="D49" s="157"/>
      <c r="E49" s="157"/>
      <c r="F49" s="157"/>
      <c r="G49" s="157"/>
      <c r="H49" s="35"/>
      <c r="I49" s="44" t="s">
        <v>5</v>
      </c>
      <c r="K49" s="7"/>
    </row>
    <row r="50" spans="1:11" s="107" customFormat="1" x14ac:dyDescent="0.2">
      <c r="A50" s="446"/>
      <c r="B50" s="448"/>
      <c r="C50" s="157"/>
      <c r="D50" s="157"/>
      <c r="E50" s="157"/>
      <c r="F50" s="157"/>
      <c r="G50" s="157"/>
      <c r="H50" s="35"/>
      <c r="I50" s="44" t="s">
        <v>5</v>
      </c>
      <c r="K50" s="7"/>
    </row>
    <row r="51" spans="1:11" s="107" customFormat="1" x14ac:dyDescent="0.2">
      <c r="A51" s="446"/>
      <c r="B51" s="448"/>
      <c r="C51" s="157"/>
      <c r="D51" s="157"/>
      <c r="E51" s="157"/>
      <c r="F51" s="157"/>
      <c r="G51" s="157"/>
      <c r="H51" s="35"/>
      <c r="I51" s="44" t="s">
        <v>5</v>
      </c>
      <c r="K51" s="7"/>
    </row>
    <row r="52" spans="1:11" s="107" customFormat="1" x14ac:dyDescent="0.2">
      <c r="A52" s="446"/>
      <c r="B52" s="448"/>
      <c r="C52" s="157"/>
      <c r="D52" s="157"/>
      <c r="E52" s="157"/>
      <c r="F52" s="157"/>
      <c r="G52" s="157"/>
      <c r="H52" s="35"/>
      <c r="I52" s="44" t="s">
        <v>5</v>
      </c>
      <c r="K52" s="7"/>
    </row>
    <row r="53" spans="1:11" s="107" customFormat="1" x14ac:dyDescent="0.2">
      <c r="A53" s="446"/>
      <c r="B53" s="453"/>
      <c r="C53" s="157"/>
      <c r="D53" s="157"/>
      <c r="E53" s="157"/>
      <c r="F53" s="157"/>
      <c r="G53" s="157"/>
      <c r="H53" s="35"/>
      <c r="I53" s="44" t="s">
        <v>5</v>
      </c>
      <c r="K53" s="7"/>
    </row>
    <row r="54" spans="1:11" s="107" customFormat="1" x14ac:dyDescent="0.2">
      <c r="A54" s="446"/>
      <c r="B54" s="453"/>
      <c r="C54" s="157"/>
      <c r="D54" s="157"/>
      <c r="E54" s="157"/>
      <c r="F54" s="157"/>
      <c r="G54" s="157"/>
      <c r="H54" s="35"/>
      <c r="I54" s="44" t="s">
        <v>5</v>
      </c>
      <c r="K54" s="7"/>
    </row>
  </sheetData>
  <mergeCells count="26">
    <mergeCell ref="C20:H20"/>
    <mergeCell ref="D15:E15"/>
    <mergeCell ref="F15:G15"/>
    <mergeCell ref="C11:G11"/>
    <mergeCell ref="D8:E8"/>
    <mergeCell ref="F8:G8"/>
    <mergeCell ref="D9:E9"/>
    <mergeCell ref="F9:G9"/>
    <mergeCell ref="D16:E16"/>
    <mergeCell ref="F16:G16"/>
    <mergeCell ref="D33:E33"/>
    <mergeCell ref="D34:E34"/>
    <mergeCell ref="D35:E35"/>
    <mergeCell ref="F25:G25"/>
    <mergeCell ref="F26:G26"/>
    <mergeCell ref="F27:G27"/>
    <mergeCell ref="F28:G28"/>
    <mergeCell ref="F32:G32"/>
    <mergeCell ref="F33:G33"/>
    <mergeCell ref="F34:G34"/>
    <mergeCell ref="F35:G35"/>
    <mergeCell ref="D25:E25"/>
    <mergeCell ref="D26:E26"/>
    <mergeCell ref="D27:E27"/>
    <mergeCell ref="D28:E28"/>
    <mergeCell ref="D32:E32"/>
  </mergeCells>
  <pageMargins left="0.19685039370078741" right="0.19685039370078741" top="0.39370078740157483" bottom="0.39370078740157483" header="0.31496062992125984" footer="0.31496062992125984"/>
  <pageSetup paperSize="9" scale="80" fitToHeight="0" orientation="portrait" r:id="rId1"/>
  <rowBreaks count="1" manualBreakCount="1">
    <brk id="2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5"/>
  <sheetViews>
    <sheetView showGridLines="0" topLeftCell="A10" zoomScaleNormal="100" workbookViewId="0">
      <selection activeCell="C5" sqref="C5:H5"/>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0"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30" x14ac:dyDescent="0.2">
      <c r="A3" s="218" t="s">
        <v>309</v>
      </c>
      <c r="B3" s="392"/>
      <c r="C3" s="393" t="s">
        <v>328</v>
      </c>
      <c r="D3" s="394"/>
      <c r="E3" s="394"/>
      <c r="F3" s="184"/>
      <c r="G3" s="184"/>
      <c r="H3" s="395"/>
      <c r="I3" s="227" t="s">
        <v>158</v>
      </c>
      <c r="J3" s="107"/>
    </row>
    <row r="4" spans="1:11" x14ac:dyDescent="0.2">
      <c r="A4" s="228" t="s">
        <v>5</v>
      </c>
      <c r="B4" s="392"/>
      <c r="C4" s="396" t="s">
        <v>5</v>
      </c>
      <c r="D4" s="397"/>
      <c r="E4" s="397"/>
      <c r="F4" s="398"/>
      <c r="G4" s="398"/>
      <c r="H4" s="131"/>
      <c r="I4" s="215" t="s">
        <v>5</v>
      </c>
      <c r="J4" s="107" t="s">
        <v>5</v>
      </c>
    </row>
    <row r="5" spans="1:11" ht="36" customHeight="1" x14ac:dyDescent="0.2">
      <c r="A5" s="228"/>
      <c r="B5" s="392"/>
      <c r="C5" s="558" t="s">
        <v>327</v>
      </c>
      <c r="D5" s="558"/>
      <c r="E5" s="558"/>
      <c r="F5" s="558"/>
      <c r="G5" s="558"/>
      <c r="H5" s="558"/>
      <c r="I5" s="215"/>
    </row>
    <row r="6" spans="1:11" x14ac:dyDescent="0.25">
      <c r="A6" s="1" t="s">
        <v>211</v>
      </c>
      <c r="B6" s="399" t="s">
        <v>280</v>
      </c>
      <c r="C6" s="400" t="s">
        <v>89</v>
      </c>
      <c r="D6" s="401"/>
      <c r="E6" s="401"/>
      <c r="F6" s="402"/>
      <c r="G6" s="403"/>
      <c r="H6" s="130"/>
      <c r="I6" s="6" t="s">
        <v>5</v>
      </c>
    </row>
    <row r="7" spans="1:11" x14ac:dyDescent="0.25">
      <c r="A7" s="1"/>
      <c r="B7" s="399"/>
      <c r="C7" s="400"/>
      <c r="D7" s="401"/>
      <c r="E7" s="401"/>
      <c r="F7" s="402"/>
      <c r="G7" s="403"/>
      <c r="H7" s="130"/>
      <c r="I7" s="6"/>
    </row>
    <row r="8" spans="1:11" s="78" customFormat="1" x14ac:dyDescent="0.25">
      <c r="A8" s="228" t="s">
        <v>5</v>
      </c>
      <c r="B8" s="404"/>
      <c r="C8" s="405"/>
      <c r="D8" s="561">
        <f>Parametereingabe!$C$10</f>
        <v>41639</v>
      </c>
      <c r="E8" s="561"/>
      <c r="F8" s="562">
        <f>Parametereingabe!$C$13</f>
        <v>41274</v>
      </c>
      <c r="G8" s="562"/>
      <c r="H8" s="130"/>
      <c r="I8" s="215" t="s">
        <v>5</v>
      </c>
      <c r="J8" s="229"/>
    </row>
    <row r="9" spans="1:11" s="107" customFormat="1" ht="14.25" customHeight="1" x14ac:dyDescent="0.25">
      <c r="A9" s="228"/>
      <c r="B9" s="404"/>
      <c r="C9" s="406" t="s">
        <v>186</v>
      </c>
      <c r="D9" s="407" t="s">
        <v>92</v>
      </c>
      <c r="E9" s="407" t="s">
        <v>93</v>
      </c>
      <c r="F9" s="408" t="s">
        <v>86</v>
      </c>
      <c r="G9" s="408" t="s">
        <v>93</v>
      </c>
      <c r="H9" s="130"/>
      <c r="I9" s="6"/>
      <c r="K9" s="7"/>
    </row>
    <row r="10" spans="1:11" s="107" customFormat="1" ht="14.25" customHeight="1" x14ac:dyDescent="0.25">
      <c r="A10" s="228"/>
      <c r="B10" s="404"/>
      <c r="C10" s="409" t="s">
        <v>90</v>
      </c>
      <c r="D10" s="410">
        <v>0</v>
      </c>
      <c r="E10" s="411">
        <v>0</v>
      </c>
      <c r="F10" s="412">
        <v>0</v>
      </c>
      <c r="G10" s="413">
        <v>0</v>
      </c>
      <c r="H10" s="130"/>
      <c r="I10" s="6"/>
      <c r="K10" s="7"/>
    </row>
    <row r="11" spans="1:11" s="107" customFormat="1" ht="14.25" customHeight="1" x14ac:dyDescent="0.25">
      <c r="A11" s="1"/>
      <c r="B11" s="404"/>
      <c r="C11" s="414" t="s">
        <v>91</v>
      </c>
      <c r="D11" s="415">
        <v>0</v>
      </c>
      <c r="E11" s="416">
        <v>0</v>
      </c>
      <c r="F11" s="417">
        <v>0</v>
      </c>
      <c r="G11" s="418">
        <v>0</v>
      </c>
      <c r="H11" s="130"/>
      <c r="I11" s="6"/>
      <c r="K11" s="7"/>
    </row>
    <row r="12" spans="1:11" s="107" customFormat="1" ht="14.25" customHeight="1" thickBot="1" x14ac:dyDescent="0.3">
      <c r="A12" s="1"/>
      <c r="B12" s="404"/>
      <c r="C12" s="419"/>
      <c r="D12" s="420">
        <v>0</v>
      </c>
      <c r="E12" s="421">
        <v>0</v>
      </c>
      <c r="F12" s="422">
        <v>0</v>
      </c>
      <c r="G12" s="423">
        <v>0</v>
      </c>
      <c r="H12" s="130"/>
      <c r="I12" s="6" t="s">
        <v>5</v>
      </c>
      <c r="K12" s="7"/>
    </row>
    <row r="13" spans="1:11" s="107" customFormat="1" ht="14.25" customHeight="1" x14ac:dyDescent="0.2">
      <c r="A13" s="1"/>
      <c r="B13" s="424"/>
      <c r="C13" s="425"/>
      <c r="D13" s="425"/>
      <c r="E13" s="425"/>
      <c r="F13" s="425"/>
      <c r="G13" s="425"/>
      <c r="H13" s="425"/>
      <c r="I13" s="6"/>
      <c r="K13" s="7"/>
    </row>
    <row r="14" spans="1:11" s="107" customFormat="1" ht="39" customHeight="1" x14ac:dyDescent="0.2">
      <c r="A14" s="228" t="s">
        <v>109</v>
      </c>
      <c r="B14" s="424" t="s">
        <v>281</v>
      </c>
      <c r="C14" s="559" t="s">
        <v>191</v>
      </c>
      <c r="D14" s="559"/>
      <c r="E14" s="559"/>
      <c r="F14" s="559"/>
      <c r="G14" s="559"/>
      <c r="H14" s="130"/>
      <c r="I14" s="6"/>
      <c r="K14" s="7"/>
    </row>
    <row r="15" spans="1:11" s="107" customFormat="1" ht="14.25" customHeight="1" x14ac:dyDescent="0.2">
      <c r="A15" s="1"/>
      <c r="B15" s="392"/>
      <c r="C15" s="184"/>
      <c r="D15" s="184"/>
      <c r="E15" s="184"/>
      <c r="F15" s="184"/>
      <c r="G15" s="184"/>
      <c r="H15" s="130"/>
      <c r="I15" s="6" t="s">
        <v>5</v>
      </c>
      <c r="K15" s="7"/>
    </row>
    <row r="16" spans="1:11" ht="18.75" customHeight="1" x14ac:dyDescent="0.2">
      <c r="A16" s="228" t="s">
        <v>216</v>
      </c>
      <c r="B16" s="424" t="s">
        <v>282</v>
      </c>
      <c r="C16" s="392" t="s">
        <v>297</v>
      </c>
      <c r="D16" s="184"/>
      <c r="E16" s="184"/>
      <c r="F16" s="184"/>
      <c r="G16" s="184"/>
      <c r="H16" s="130"/>
      <c r="I16" s="6"/>
    </row>
    <row r="17" spans="1:11" ht="18.75" customHeight="1" x14ac:dyDescent="0.2">
      <c r="A17" s="228"/>
      <c r="B17" s="424"/>
      <c r="C17" s="439" t="s">
        <v>298</v>
      </c>
      <c r="D17" s="184"/>
      <c r="E17" s="184"/>
      <c r="F17" s="184"/>
      <c r="G17" s="184"/>
      <c r="H17" s="130"/>
      <c r="I17" s="6"/>
    </row>
    <row r="18" spans="1:11" ht="13.5" customHeight="1" x14ac:dyDescent="0.2">
      <c r="A18" s="130"/>
      <c r="B18" s="424"/>
      <c r="C18" s="426" t="s">
        <v>5</v>
      </c>
      <c r="D18" s="427"/>
      <c r="E18" s="427"/>
      <c r="F18" s="427"/>
      <c r="G18" s="427"/>
      <c r="H18" s="130"/>
      <c r="I18" s="6"/>
    </row>
    <row r="19" spans="1:11" x14ac:dyDescent="0.2">
      <c r="A19" s="236" t="s">
        <v>217</v>
      </c>
      <c r="B19" s="424" t="s">
        <v>283</v>
      </c>
      <c r="C19" s="428" t="s">
        <v>88</v>
      </c>
      <c r="D19" s="429"/>
      <c r="E19" s="429"/>
      <c r="F19" s="398"/>
      <c r="G19" s="398"/>
      <c r="H19" s="130"/>
      <c r="I19" s="6"/>
    </row>
    <row r="20" spans="1:11" x14ac:dyDescent="0.2">
      <c r="A20" s="130"/>
      <c r="B20" s="424"/>
      <c r="C20" s="430"/>
      <c r="D20" s="429"/>
      <c r="E20" s="429"/>
      <c r="F20" s="398"/>
      <c r="G20" s="398"/>
      <c r="H20" s="130"/>
      <c r="I20" s="6"/>
    </row>
    <row r="21" spans="1:11" ht="22.5" customHeight="1" x14ac:dyDescent="0.2">
      <c r="A21" s="560" t="s">
        <v>286</v>
      </c>
      <c r="B21" s="424" t="s">
        <v>284</v>
      </c>
      <c r="C21" s="428" t="s">
        <v>192</v>
      </c>
      <c r="D21" s="429"/>
      <c r="E21" s="429"/>
      <c r="F21" s="398"/>
      <c r="G21" s="398"/>
      <c r="H21" s="130"/>
      <c r="I21" s="6"/>
    </row>
    <row r="22" spans="1:11" ht="59.25" customHeight="1" x14ac:dyDescent="0.2">
      <c r="A22" s="560"/>
      <c r="B22" s="424"/>
      <c r="C22" s="557" t="s">
        <v>285</v>
      </c>
      <c r="D22" s="557"/>
      <c r="E22" s="557"/>
      <c r="F22" s="557"/>
      <c r="G22" s="557"/>
      <c r="H22" s="557"/>
      <c r="I22" s="6"/>
      <c r="K22" s="7" t="s">
        <v>5</v>
      </c>
    </row>
    <row r="23" spans="1:11" ht="12" x14ac:dyDescent="0.2">
      <c r="A23" s="236"/>
      <c r="B23" s="130"/>
      <c r="C23" s="130"/>
      <c r="D23" s="130"/>
      <c r="E23" s="130"/>
      <c r="F23" s="130"/>
      <c r="G23" s="130"/>
      <c r="H23" s="130"/>
      <c r="I23" s="6"/>
    </row>
    <row r="24" spans="1:11" ht="21.75" customHeight="1" x14ac:dyDescent="0.2">
      <c r="A24" s="130"/>
      <c r="B24" s="424" t="s">
        <v>301</v>
      </c>
      <c r="C24" s="428" t="s">
        <v>302</v>
      </c>
      <c r="D24" s="429"/>
      <c r="E24" s="429"/>
      <c r="F24" s="398"/>
      <c r="G24" s="398"/>
      <c r="H24" s="130"/>
      <c r="I24" s="6"/>
    </row>
    <row r="25" spans="1:11" ht="60.75" customHeight="1" x14ac:dyDescent="0.2">
      <c r="A25" s="130"/>
      <c r="B25" s="424"/>
      <c r="C25" s="557" t="s">
        <v>329</v>
      </c>
      <c r="D25" s="557"/>
      <c r="E25" s="557"/>
      <c r="F25" s="557"/>
      <c r="G25" s="557"/>
      <c r="H25" s="557"/>
      <c r="I25" s="6"/>
    </row>
  </sheetData>
  <mergeCells count="7">
    <mergeCell ref="C25:H25"/>
    <mergeCell ref="C5:H5"/>
    <mergeCell ref="C14:G14"/>
    <mergeCell ref="A21:A22"/>
    <mergeCell ref="C22:H22"/>
    <mergeCell ref="D8:E8"/>
    <mergeCell ref="F8:G8"/>
  </mergeCells>
  <pageMargins left="0.19685039370078741" right="0.19685039370078741" top="0.39370078740157483" bottom="0.39370078740157483" header="0.31496062992125984" footer="0.31496062992125984"/>
  <pageSetup paperSize="9" scale="8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5"/>
  <sheetViews>
    <sheetView showGridLines="0" zoomScaleNormal="100" workbookViewId="0">
      <selection activeCell="A32" sqref="A2:G32"/>
    </sheetView>
  </sheetViews>
  <sheetFormatPr baseColWidth="10" defaultColWidth="9.140625" defaultRowHeight="12" x14ac:dyDescent="0.2"/>
  <cols>
    <col min="1" max="1" width="7.28515625" style="181" bestFit="1" customWidth="1"/>
    <col min="2" max="2" width="5.140625" style="182" bestFit="1" customWidth="1"/>
    <col min="3" max="3" width="69" style="164" customWidth="1"/>
    <col min="4" max="5" width="14" style="164" customWidth="1"/>
    <col min="6" max="6" width="1.7109375" style="7" customWidth="1"/>
    <col min="7" max="7" width="10.85546875" style="181" bestFit="1" customWidth="1"/>
    <col min="8" max="9" width="9.140625" style="7"/>
    <col min="10" max="10" width="11.28515625" style="7" bestFit="1" customWidth="1"/>
    <col min="11" max="16384" width="9.140625" style="7"/>
  </cols>
  <sheetData>
    <row r="1" spans="1:8" x14ac:dyDescent="0.2">
      <c r="A1" s="155"/>
      <c r="B1" s="156"/>
      <c r="C1" s="157"/>
      <c r="D1" s="157"/>
      <c r="E1" s="157"/>
      <c r="F1" s="35"/>
      <c r="G1" s="155"/>
    </row>
    <row r="2" spans="1:8" x14ac:dyDescent="0.2">
      <c r="A2" s="155"/>
      <c r="B2" s="156"/>
      <c r="C2" s="157"/>
      <c r="D2" s="157"/>
      <c r="E2" s="157"/>
      <c r="F2" s="35"/>
      <c r="G2" s="155"/>
    </row>
    <row r="3" spans="1:8" s="3" customFormat="1" ht="24" x14ac:dyDescent="0.25">
      <c r="A3" s="440" t="s">
        <v>309</v>
      </c>
      <c r="B3" s="158"/>
      <c r="C3" s="277" t="str">
        <f>"Lagebericht "&amp;TEXT(Parametereingabe!C6,"")&amp;", "&amp;TEXT(Parametereingabe!C7,"")</f>
        <v>Lagebericht Muster AG, Zürich</v>
      </c>
      <c r="D3" s="159"/>
      <c r="E3" s="79" t="s">
        <v>5</v>
      </c>
      <c r="F3" s="38"/>
      <c r="G3" s="160" t="s">
        <v>5</v>
      </c>
    </row>
    <row r="4" spans="1:8" x14ac:dyDescent="0.2">
      <c r="A4" s="44" t="s">
        <v>313</v>
      </c>
      <c r="B4" s="158"/>
      <c r="C4" s="162"/>
      <c r="D4" s="163"/>
      <c r="F4" s="37"/>
      <c r="G4" s="161"/>
    </row>
    <row r="5" spans="1:8" x14ac:dyDescent="0.2">
      <c r="A5" s="161"/>
      <c r="B5" s="158"/>
      <c r="C5" s="162"/>
      <c r="D5" s="163"/>
      <c r="F5" s="37"/>
      <c r="G5" s="161"/>
    </row>
    <row r="6" spans="1:8" x14ac:dyDescent="0.2">
      <c r="A6" s="44"/>
      <c r="B6" s="158"/>
      <c r="C6" s="162"/>
      <c r="D6" s="27"/>
      <c r="E6" s="431"/>
      <c r="F6" s="37"/>
      <c r="G6" s="44"/>
    </row>
    <row r="7" spans="1:8" s="78" customFormat="1" ht="15.75" x14ac:dyDescent="0.2">
      <c r="A7" s="44" t="s">
        <v>5</v>
      </c>
      <c r="B7" s="300" t="s">
        <v>21</v>
      </c>
      <c r="C7" s="301" t="s">
        <v>65</v>
      </c>
      <c r="D7" s="176"/>
      <c r="E7" s="177"/>
      <c r="F7" s="7"/>
      <c r="G7" s="335" t="s">
        <v>5</v>
      </c>
    </row>
    <row r="8" spans="1:8" x14ac:dyDescent="0.2">
      <c r="A8" s="44"/>
      <c r="B8" s="158"/>
      <c r="C8" s="167"/>
      <c r="G8" s="44"/>
    </row>
    <row r="9" spans="1:8" ht="14.25" customHeight="1" x14ac:dyDescent="0.2">
      <c r="A9" s="44"/>
      <c r="B9" s="300" t="s">
        <v>23</v>
      </c>
      <c r="C9" s="301" t="s">
        <v>99</v>
      </c>
      <c r="D9" s="7"/>
      <c r="E9" s="7"/>
      <c r="G9" s="335" t="s">
        <v>5</v>
      </c>
    </row>
    <row r="10" spans="1:8" ht="14.25" customHeight="1" x14ac:dyDescent="0.2">
      <c r="A10" s="44"/>
      <c r="B10" s="158"/>
      <c r="C10" s="167"/>
      <c r="D10" s="168"/>
      <c r="E10" s="169"/>
      <c r="G10" s="44" t="s">
        <v>5</v>
      </c>
    </row>
    <row r="11" spans="1:8" ht="14.25" customHeight="1" x14ac:dyDescent="0.2">
      <c r="A11" s="44"/>
      <c r="B11" s="300" t="s">
        <v>28</v>
      </c>
      <c r="C11" s="301" t="s">
        <v>100</v>
      </c>
      <c r="D11" s="168"/>
      <c r="E11" s="169"/>
      <c r="G11" s="335" t="s">
        <v>5</v>
      </c>
      <c r="H11" s="7" t="s">
        <v>5</v>
      </c>
    </row>
    <row r="12" spans="1:8" ht="14.25" customHeight="1" x14ac:dyDescent="0.2">
      <c r="A12" s="44"/>
      <c r="B12" s="170"/>
      <c r="C12" s="171"/>
      <c r="D12" s="172"/>
      <c r="E12" s="173"/>
      <c r="G12" s="44" t="s">
        <v>5</v>
      </c>
    </row>
    <row r="13" spans="1:8" ht="14.25" customHeight="1" x14ac:dyDescent="0.2">
      <c r="A13" s="44"/>
      <c r="B13" s="300" t="s">
        <v>36</v>
      </c>
      <c r="C13" s="301" t="s">
        <v>101</v>
      </c>
      <c r="D13" s="27"/>
      <c r="E13" s="28"/>
      <c r="G13" s="335" t="s">
        <v>5</v>
      </c>
    </row>
    <row r="14" spans="1:8" ht="14.25" customHeight="1" x14ac:dyDescent="0.2">
      <c r="A14" s="44"/>
      <c r="B14" s="174"/>
      <c r="C14" s="175"/>
      <c r="D14" s="176"/>
      <c r="E14" s="177"/>
      <c r="G14" s="44" t="s">
        <v>5</v>
      </c>
    </row>
    <row r="15" spans="1:8" ht="14.25" customHeight="1" x14ac:dyDescent="0.2">
      <c r="A15" s="44"/>
      <c r="B15" s="300" t="s">
        <v>37</v>
      </c>
      <c r="C15" s="301" t="s">
        <v>102</v>
      </c>
      <c r="D15" s="176"/>
      <c r="E15" s="178"/>
      <c r="G15" s="335" t="s">
        <v>5</v>
      </c>
    </row>
    <row r="16" spans="1:8" ht="14.25" customHeight="1" x14ac:dyDescent="0.2">
      <c r="A16" s="44"/>
      <c r="B16" s="165"/>
      <c r="C16" s="166"/>
      <c r="D16" s="176"/>
      <c r="E16" s="178"/>
      <c r="G16" s="44"/>
    </row>
    <row r="17" spans="1:10" ht="14.25" customHeight="1" x14ac:dyDescent="0.2">
      <c r="A17" s="44"/>
      <c r="B17" s="300" t="s">
        <v>103</v>
      </c>
      <c r="C17" s="301" t="s">
        <v>104</v>
      </c>
      <c r="D17" s="176"/>
      <c r="E17" s="178"/>
      <c r="G17" s="44"/>
    </row>
    <row r="18" spans="1:10" ht="14.25" customHeight="1" x14ac:dyDescent="0.2">
      <c r="A18" s="44"/>
      <c r="B18" s="174"/>
      <c r="C18" s="175"/>
      <c r="D18" s="29"/>
      <c r="E18" s="179"/>
      <c r="G18" s="44"/>
    </row>
    <row r="19" spans="1:10" ht="14.25" customHeight="1" x14ac:dyDescent="0.2">
      <c r="A19" s="44" t="s">
        <v>5</v>
      </c>
      <c r="B19" s="158"/>
      <c r="G19" s="44" t="s">
        <v>5</v>
      </c>
    </row>
    <row r="20" spans="1:10" ht="14.25" customHeight="1" x14ac:dyDescent="0.2">
      <c r="A20" s="44"/>
      <c r="B20" s="158"/>
      <c r="G20" s="44"/>
    </row>
    <row r="21" spans="1:10" x14ac:dyDescent="0.2">
      <c r="A21" s="44"/>
      <c r="B21" s="44"/>
      <c r="C21" s="44"/>
      <c r="D21" s="44"/>
      <c r="E21" s="44"/>
      <c r="F21" s="44"/>
      <c r="G21" s="44"/>
    </row>
    <row r="22" spans="1:10" x14ac:dyDescent="0.2">
      <c r="A22" s="44"/>
      <c r="B22" s="44"/>
      <c r="C22" s="44"/>
      <c r="D22" s="44"/>
      <c r="E22" s="44"/>
      <c r="F22" s="44"/>
      <c r="G22" s="44"/>
    </row>
    <row r="23" spans="1:10" s="180" customFormat="1" x14ac:dyDescent="0.2">
      <c r="A23" s="44"/>
      <c r="B23" s="44"/>
      <c r="C23" s="44"/>
      <c r="D23" s="44"/>
      <c r="E23" s="44"/>
      <c r="F23" s="44"/>
      <c r="G23" s="44"/>
      <c r="H23" s="7"/>
      <c r="I23" s="7"/>
      <c r="J23" s="7"/>
    </row>
    <row r="24" spans="1:10" s="180" customFormat="1" x14ac:dyDescent="0.2">
      <c r="A24" s="44"/>
      <c r="B24" s="44"/>
      <c r="C24" s="44"/>
      <c r="D24" s="44"/>
      <c r="E24" s="44"/>
      <c r="F24" s="44"/>
      <c r="G24" s="44"/>
      <c r="H24" s="7"/>
      <c r="I24" s="7"/>
      <c r="J24" s="7"/>
    </row>
    <row r="25" spans="1:10" s="180" customFormat="1" x14ac:dyDescent="0.2">
      <c r="A25" s="44"/>
      <c r="B25" s="44"/>
      <c r="C25" s="44"/>
      <c r="D25" s="44"/>
      <c r="E25" s="44"/>
      <c r="F25" s="44"/>
      <c r="G25" s="44"/>
      <c r="H25" s="7"/>
      <c r="I25" s="7"/>
      <c r="J25" s="7"/>
    </row>
    <row r="26" spans="1:10" s="180" customFormat="1" x14ac:dyDescent="0.2">
      <c r="A26" s="44"/>
      <c r="B26" s="44"/>
      <c r="C26" s="44"/>
      <c r="D26" s="44"/>
      <c r="E26" s="44"/>
      <c r="F26" s="44"/>
      <c r="G26" s="44"/>
      <c r="H26" s="7"/>
      <c r="I26" s="7"/>
      <c r="J26" s="7"/>
    </row>
    <row r="27" spans="1:10" s="164" customFormat="1" x14ac:dyDescent="0.2">
      <c r="A27" s="44"/>
      <c r="B27" s="44"/>
      <c r="C27" s="44"/>
      <c r="D27" s="44"/>
      <c r="E27" s="44"/>
      <c r="F27" s="44"/>
      <c r="G27" s="44"/>
      <c r="H27" s="7"/>
      <c r="I27" s="7"/>
      <c r="J27" s="7"/>
    </row>
    <row r="28" spans="1:10" s="164" customFormat="1" x14ac:dyDescent="0.2">
      <c r="A28" s="44"/>
      <c r="B28" s="44"/>
      <c r="C28" s="44"/>
      <c r="D28" s="44"/>
      <c r="E28" s="44"/>
      <c r="F28" s="44"/>
      <c r="G28" s="44"/>
      <c r="H28" s="7"/>
      <c r="I28" s="7"/>
      <c r="J28" s="7"/>
    </row>
    <row r="29" spans="1:10" x14ac:dyDescent="0.2">
      <c r="A29" s="44"/>
      <c r="B29" s="44"/>
      <c r="C29" s="44"/>
      <c r="D29" s="44"/>
      <c r="E29" s="44"/>
      <c r="F29" s="44"/>
      <c r="G29" s="44"/>
    </row>
    <row r="30" spans="1:10" x14ac:dyDescent="0.2">
      <c r="A30" s="44"/>
      <c r="B30" s="44"/>
      <c r="C30" s="44"/>
      <c r="D30" s="44"/>
      <c r="E30" s="44"/>
      <c r="F30" s="44"/>
      <c r="G30" s="44"/>
    </row>
    <row r="31" spans="1:10" x14ac:dyDescent="0.2">
      <c r="A31" s="44"/>
      <c r="B31" s="44"/>
      <c r="C31" s="44"/>
      <c r="D31" s="44"/>
      <c r="E31" s="44"/>
      <c r="F31" s="44"/>
      <c r="G31" s="44"/>
    </row>
    <row r="32" spans="1:10" x14ac:dyDescent="0.2">
      <c r="A32" s="44"/>
      <c r="B32" s="44"/>
      <c r="C32" s="44"/>
      <c r="D32" s="44"/>
      <c r="E32" s="44"/>
      <c r="F32" s="44"/>
      <c r="G32" s="44"/>
    </row>
    <row r="33" spans="1:7" x14ac:dyDescent="0.2">
      <c r="A33" s="44"/>
      <c r="B33" s="44"/>
      <c r="C33" s="44"/>
      <c r="D33" s="44"/>
      <c r="E33" s="44"/>
      <c r="F33" s="44"/>
      <c r="G33" s="44"/>
    </row>
    <row r="34" spans="1:7" x14ac:dyDescent="0.2">
      <c r="A34" s="44"/>
      <c r="B34" s="44"/>
      <c r="C34" s="44"/>
      <c r="D34" s="44"/>
      <c r="E34" s="44"/>
      <c r="F34" s="44"/>
      <c r="G34" s="44"/>
    </row>
    <row r="35" spans="1:7" x14ac:dyDescent="0.2">
      <c r="A35" s="44"/>
      <c r="B35" s="44"/>
      <c r="C35" s="44"/>
      <c r="D35" s="44"/>
      <c r="E35" s="44"/>
      <c r="F35" s="44"/>
      <c r="G35" s="44"/>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0"/>
  <sheetViews>
    <sheetView showGridLines="0" zoomScaleNormal="100" workbookViewId="0">
      <selection activeCell="A39" sqref="A2:F39"/>
    </sheetView>
  </sheetViews>
  <sheetFormatPr baseColWidth="10" defaultColWidth="9.140625" defaultRowHeight="12" x14ac:dyDescent="0.2"/>
  <cols>
    <col min="1" max="1" width="6.85546875" style="339" bestFit="1" customWidth="1"/>
    <col min="2" max="2" width="1.42578125" style="182" customWidth="1"/>
    <col min="3" max="3" width="88.85546875" style="164" customWidth="1"/>
    <col min="4" max="4" width="14" style="191" customWidth="1"/>
    <col min="5" max="5" width="1.7109375" style="7" customWidth="1"/>
    <col min="6" max="6" width="8.42578125" style="203" bestFit="1" customWidth="1"/>
    <col min="7" max="7" width="11.28515625" style="7" customWidth="1"/>
    <col min="8" max="8" width="9.140625" style="7"/>
    <col min="9" max="9" width="11.28515625" style="7" bestFit="1" customWidth="1"/>
    <col min="10" max="16384" width="9.140625" style="7"/>
  </cols>
  <sheetData>
    <row r="1" spans="1:7" x14ac:dyDescent="0.2">
      <c r="A1" s="336"/>
      <c r="B1" s="183"/>
      <c r="C1" s="184"/>
      <c r="D1" s="185"/>
      <c r="E1" s="130"/>
      <c r="F1" s="186"/>
      <c r="G1" s="107"/>
    </row>
    <row r="2" spans="1:7" x14ac:dyDescent="0.2">
      <c r="A2" s="336"/>
      <c r="B2" s="183"/>
      <c r="C2" s="184"/>
      <c r="D2" s="185"/>
      <c r="E2" s="130"/>
      <c r="F2" s="186"/>
      <c r="G2" s="107"/>
    </row>
    <row r="3" spans="1:7" s="3" customFormat="1" ht="24" x14ac:dyDescent="0.25">
      <c r="A3" s="218" t="s">
        <v>309</v>
      </c>
      <c r="B3" s="188"/>
      <c r="C3" s="277" t="str">
        <f>"Verwendung der Gewinnreserven der "&amp;TEXT(Parametereingabe!C6,"")&amp;", "&amp;TEXT(Parametereingabe!C7,"")</f>
        <v>Verwendung der Gewinnreserven der Muster AG, Zürich</v>
      </c>
      <c r="D3" s="189" t="s">
        <v>5</v>
      </c>
      <c r="E3" s="38"/>
      <c r="F3" s="190" t="s">
        <v>124</v>
      </c>
      <c r="G3" s="7"/>
    </row>
    <row r="4" spans="1:7" x14ac:dyDescent="0.2">
      <c r="A4" s="133" t="s">
        <v>5</v>
      </c>
      <c r="B4" s="158"/>
      <c r="C4" s="162"/>
      <c r="E4" s="37"/>
      <c r="F4" s="186"/>
      <c r="G4" s="7" t="s">
        <v>5</v>
      </c>
    </row>
    <row r="5" spans="1:7" x14ac:dyDescent="0.2">
      <c r="A5" s="187"/>
      <c r="B5" s="158"/>
      <c r="C5" s="162"/>
      <c r="E5" s="37"/>
      <c r="F5" s="186"/>
    </row>
    <row r="6" spans="1:7" s="78" customFormat="1" ht="33.75" customHeight="1" x14ac:dyDescent="0.2">
      <c r="A6" s="337"/>
      <c r="B6" s="306"/>
      <c r="C6" s="299" t="s">
        <v>230</v>
      </c>
      <c r="D6" s="193"/>
      <c r="F6" s="194"/>
    </row>
    <row r="7" spans="1:7" s="78" customFormat="1" ht="9" customHeight="1" x14ac:dyDescent="0.2">
      <c r="A7" s="133"/>
      <c r="B7" s="158"/>
      <c r="C7" s="192"/>
      <c r="D7" s="193"/>
      <c r="F7" s="194"/>
    </row>
    <row r="8" spans="1:7" x14ac:dyDescent="0.2">
      <c r="A8" s="187"/>
      <c r="B8" s="158"/>
      <c r="C8" s="307" t="e">
        <f>TEXT(#REF!,"")&amp;" zu Beginn der Periode"</f>
        <v>#REF!</v>
      </c>
      <c r="D8" s="308">
        <f>Passiven!F36</f>
        <v>396401</v>
      </c>
      <c r="F8" s="186"/>
    </row>
    <row r="9" spans="1:7" ht="14.25" customHeight="1" x14ac:dyDescent="0.2">
      <c r="A9" s="187"/>
      <c r="B9" s="158"/>
      <c r="C9" s="167"/>
      <c r="D9" s="179"/>
      <c r="F9" s="186"/>
    </row>
    <row r="10" spans="1:7" ht="14.25" customHeight="1" x14ac:dyDescent="0.2">
      <c r="A10" s="338" t="s">
        <v>220</v>
      </c>
      <c r="B10" s="165" t="s">
        <v>5</v>
      </c>
      <c r="C10" s="367" t="s">
        <v>219</v>
      </c>
      <c r="D10" s="368">
        <v>-4068</v>
      </c>
      <c r="F10" s="196" t="s">
        <v>315</v>
      </c>
      <c r="G10" s="7" t="s">
        <v>5</v>
      </c>
    </row>
    <row r="11" spans="1:7" ht="14.25" customHeight="1" x14ac:dyDescent="0.2">
      <c r="A11" s="187"/>
      <c r="B11" s="165"/>
      <c r="C11" s="369" t="s">
        <v>116</v>
      </c>
      <c r="D11" s="360">
        <v>-50000</v>
      </c>
      <c r="F11" s="186"/>
    </row>
    <row r="12" spans="1:7" ht="14.25" customHeight="1" x14ac:dyDescent="0.2">
      <c r="A12" s="338" t="s">
        <v>221</v>
      </c>
      <c r="B12" s="165"/>
      <c r="C12" s="369" t="s">
        <v>151</v>
      </c>
      <c r="D12" s="360">
        <v>-10000</v>
      </c>
      <c r="F12" s="196" t="s">
        <v>319</v>
      </c>
    </row>
    <row r="13" spans="1:7" ht="14.25" customHeight="1" x14ac:dyDescent="0.2">
      <c r="A13" s="187"/>
      <c r="B13" s="158"/>
      <c r="C13" s="370" t="str">
        <f>'Erfolgsrechnung (GKV)'!C32</f>
        <v>Jahresgewinn / (Jahresverlust)</v>
      </c>
      <c r="D13" s="371">
        <f>'Erfolgsrechnung (GKV)'!E32</f>
        <v>50598</v>
      </c>
      <c r="F13" s="186"/>
    </row>
    <row r="14" spans="1:7" ht="7.5" customHeight="1" x14ac:dyDescent="0.2">
      <c r="A14" s="187"/>
      <c r="B14" s="158"/>
      <c r="C14" s="197"/>
      <c r="D14" s="195"/>
      <c r="F14" s="186"/>
    </row>
    <row r="15" spans="1:7" ht="14.25" customHeight="1" x14ac:dyDescent="0.2">
      <c r="A15" s="187"/>
      <c r="B15" s="158"/>
      <c r="C15" s="307" t="e">
        <f>TEXT(#REF!,"")&amp;" am Ende der Periode"</f>
        <v>#REF!</v>
      </c>
      <c r="D15" s="309">
        <f>Passiven!E36</f>
        <v>382931</v>
      </c>
      <c r="F15" s="198" t="str">
        <f>IF(D15-SUM(D8:D14)=0,"","Achtung Differenz von ")</f>
        <v/>
      </c>
      <c r="G15" s="199" t="str">
        <f>IF(D15-SUM(D8:D13)=0,"",D15-SUM(D8:D13))</f>
        <v/>
      </c>
    </row>
    <row r="16" spans="1:7" ht="14.25" customHeight="1" x14ac:dyDescent="0.2">
      <c r="A16" s="187"/>
      <c r="B16" s="158"/>
      <c r="C16" s="197"/>
      <c r="D16" s="179"/>
      <c r="F16" s="186"/>
    </row>
    <row r="17" spans="1:9" ht="14.25" customHeight="1" x14ac:dyDescent="0.2">
      <c r="A17" s="187"/>
      <c r="B17" s="158"/>
      <c r="C17" s="197"/>
      <c r="D17" s="179"/>
      <c r="F17" s="186"/>
    </row>
    <row r="18" spans="1:9" ht="14.25" customHeight="1" x14ac:dyDescent="0.2">
      <c r="A18" s="187"/>
      <c r="B18" s="158"/>
      <c r="C18" s="310" t="s">
        <v>117</v>
      </c>
      <c r="D18" s="179"/>
      <c r="F18" s="186"/>
    </row>
    <row r="19" spans="1:9" ht="14.25" customHeight="1" x14ac:dyDescent="0.2">
      <c r="A19" s="187"/>
      <c r="B19" s="158"/>
      <c r="C19" s="201"/>
      <c r="D19" s="179"/>
      <c r="F19" s="186"/>
    </row>
    <row r="20" spans="1:9" ht="14.25" customHeight="1" x14ac:dyDescent="0.2">
      <c r="A20" s="338" t="s">
        <v>220</v>
      </c>
      <c r="B20" s="165" t="s">
        <v>5</v>
      </c>
      <c r="C20" s="372" t="e">
        <f>"Zuweisung in die "&amp;TEXT(#REF!,"")</f>
        <v>#REF!</v>
      </c>
      <c r="D20" s="368">
        <v>-2530</v>
      </c>
      <c r="F20" s="196" t="s">
        <v>325</v>
      </c>
      <c r="H20" s="7" t="s">
        <v>5</v>
      </c>
    </row>
    <row r="21" spans="1:9" ht="14.25" customHeight="1" x14ac:dyDescent="0.2">
      <c r="A21" s="187" t="s">
        <v>5</v>
      </c>
      <c r="B21" s="158"/>
      <c r="C21" s="373" t="s">
        <v>118</v>
      </c>
      <c r="D21" s="371">
        <v>0</v>
      </c>
      <c r="F21" s="186"/>
    </row>
    <row r="22" spans="1:9" ht="14.25" customHeight="1" x14ac:dyDescent="0.2">
      <c r="A22" s="187" t="s">
        <v>5</v>
      </c>
      <c r="B22" s="158"/>
      <c r="C22" s="302" t="s">
        <v>119</v>
      </c>
      <c r="D22" s="311">
        <f>D15-D21-D20</f>
        <v>385461</v>
      </c>
      <c r="F22" s="186"/>
    </row>
    <row r="23" spans="1:9" ht="14.25" customHeight="1" x14ac:dyDescent="0.2">
      <c r="A23" s="187"/>
      <c r="B23" s="158"/>
      <c r="C23" s="202"/>
      <c r="D23" s="179"/>
      <c r="F23" s="186"/>
    </row>
    <row r="24" spans="1:9" x14ac:dyDescent="0.2">
      <c r="A24" s="187"/>
      <c r="B24" s="158"/>
      <c r="C24" s="167"/>
      <c r="D24" s="179"/>
      <c r="F24" s="186"/>
    </row>
    <row r="25" spans="1:9" x14ac:dyDescent="0.2">
      <c r="A25" s="187"/>
      <c r="B25" s="158"/>
      <c r="F25" s="186"/>
    </row>
    <row r="26" spans="1:9" s="180" customFormat="1" x14ac:dyDescent="0.2">
      <c r="A26" s="187"/>
      <c r="B26" s="158"/>
      <c r="C26" s="164"/>
      <c r="D26" s="191"/>
      <c r="E26" s="7"/>
      <c r="F26" s="186"/>
      <c r="G26" s="7"/>
      <c r="H26" s="7"/>
      <c r="I26" s="7"/>
    </row>
    <row r="27" spans="1:9" s="180" customFormat="1" x14ac:dyDescent="0.2">
      <c r="A27" s="187"/>
      <c r="B27" s="158"/>
      <c r="C27" s="164"/>
      <c r="D27" s="191"/>
      <c r="E27" s="7"/>
      <c r="F27" s="186"/>
      <c r="G27" s="7"/>
      <c r="H27" s="7"/>
      <c r="I27" s="7"/>
    </row>
    <row r="28" spans="1:9" s="180" customFormat="1" x14ac:dyDescent="0.2">
      <c r="A28" s="187"/>
      <c r="B28" s="158"/>
      <c r="C28" s="164"/>
      <c r="D28" s="191"/>
      <c r="E28" s="7"/>
      <c r="F28" s="186"/>
      <c r="G28" s="7"/>
      <c r="H28" s="7"/>
      <c r="I28" s="7"/>
    </row>
    <row r="29" spans="1:9" s="180" customFormat="1" x14ac:dyDescent="0.2">
      <c r="A29" s="187"/>
      <c r="B29" s="158"/>
      <c r="C29" s="164"/>
      <c r="D29" s="191"/>
      <c r="E29" s="7"/>
      <c r="F29" s="186"/>
      <c r="G29" s="7"/>
      <c r="H29" s="7"/>
      <c r="I29" s="7"/>
    </row>
    <row r="30" spans="1:9" s="164" customFormat="1" x14ac:dyDescent="0.2">
      <c r="A30" s="187"/>
      <c r="B30" s="158"/>
      <c r="D30" s="191"/>
      <c r="E30" s="7"/>
      <c r="F30" s="186"/>
      <c r="G30" s="7"/>
      <c r="H30" s="7"/>
      <c r="I30" s="7"/>
    </row>
    <row r="31" spans="1:9" s="164" customFormat="1" x14ac:dyDescent="0.2">
      <c r="A31" s="187"/>
      <c r="B31" s="158"/>
      <c r="D31" s="191"/>
      <c r="E31" s="7"/>
      <c r="F31" s="186"/>
      <c r="G31" s="7"/>
      <c r="H31" s="7"/>
      <c r="I31" s="7"/>
    </row>
    <row r="32" spans="1:9" s="164" customFormat="1" x14ac:dyDescent="0.2">
      <c r="A32" s="187"/>
      <c r="B32" s="158"/>
      <c r="D32" s="191"/>
      <c r="E32" s="7"/>
      <c r="F32" s="186"/>
      <c r="G32" s="7"/>
      <c r="H32" s="7"/>
      <c r="I32" s="7"/>
    </row>
    <row r="33" spans="1:6" x14ac:dyDescent="0.2">
      <c r="A33" s="186"/>
      <c r="F33" s="186"/>
    </row>
    <row r="34" spans="1:6" x14ac:dyDescent="0.2">
      <c r="A34" s="186"/>
      <c r="F34" s="186"/>
    </row>
    <row r="35" spans="1:6" x14ac:dyDescent="0.2">
      <c r="A35" s="186"/>
      <c r="F35" s="186"/>
    </row>
    <row r="36" spans="1:6" x14ac:dyDescent="0.2">
      <c r="A36" s="186"/>
      <c r="F36" s="186"/>
    </row>
    <row r="37" spans="1:6" x14ac:dyDescent="0.2">
      <c r="A37" s="186"/>
      <c r="F37" s="186"/>
    </row>
    <row r="38" spans="1:6" x14ac:dyDescent="0.2">
      <c r="A38" s="186"/>
      <c r="F38" s="186"/>
    </row>
    <row r="39" spans="1:6" x14ac:dyDescent="0.2">
      <c r="A39" s="186"/>
      <c r="F39" s="186"/>
    </row>
    <row r="40" spans="1:6" x14ac:dyDescent="0.2">
      <c r="A40" s="186"/>
      <c r="F40" s="18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38"/>
  <sheetViews>
    <sheetView showGridLines="0" topLeftCell="A22" zoomScaleNormal="100" workbookViewId="0">
      <selection activeCell="I72" sqref="I72"/>
    </sheetView>
  </sheetViews>
  <sheetFormatPr baseColWidth="10" defaultColWidth="9.140625" defaultRowHeight="12" x14ac:dyDescent="0.2"/>
  <cols>
    <col min="1" max="1" width="8.42578125" style="124" bestFit="1" customWidth="1"/>
    <col min="2" max="2" width="3.140625" style="3" customWidth="1"/>
    <col min="3" max="3" width="65.7109375" style="7" customWidth="1"/>
    <col min="4" max="4" width="2.140625" style="7" customWidth="1"/>
    <col min="5" max="5" width="21.28515625" style="78" customWidth="1"/>
    <col min="6" max="6" width="14" style="3" customWidth="1"/>
    <col min="7" max="7" width="7.28515625" style="125" bestFit="1" customWidth="1"/>
    <col min="8" max="8" width="9.140625" style="7"/>
    <col min="9" max="9" width="9.85546875" style="7" bestFit="1" customWidth="1"/>
    <col min="10" max="16384" width="9.140625" style="7"/>
  </cols>
  <sheetData>
    <row r="1" spans="1:10" x14ac:dyDescent="0.2">
      <c r="A1" s="1"/>
      <c r="B1" s="132"/>
      <c r="C1" s="130"/>
      <c r="D1" s="130"/>
      <c r="E1" s="131"/>
      <c r="F1" s="132"/>
      <c r="G1" s="6"/>
    </row>
    <row r="2" spans="1:10" x14ac:dyDescent="0.2">
      <c r="A2" s="1"/>
      <c r="B2" s="132"/>
      <c r="C2" s="130"/>
      <c r="D2" s="130"/>
      <c r="E2" s="131"/>
      <c r="F2" s="132"/>
      <c r="G2" s="6"/>
    </row>
    <row r="3" spans="1:10" s="246" customFormat="1" ht="47.1" customHeight="1" x14ac:dyDescent="0.25">
      <c r="A3" s="218" t="s">
        <v>310</v>
      </c>
      <c r="B3" s="245"/>
      <c r="C3" s="518" t="str">
        <f>"Muster-Geschäftsbericht der "</f>
        <v xml:space="preserve">Muster-Geschäftsbericht der </v>
      </c>
      <c r="D3" s="518"/>
      <c r="E3" s="518"/>
      <c r="F3" s="518"/>
      <c r="G3" s="218" t="s">
        <v>158</v>
      </c>
    </row>
    <row r="4" spans="1:10" s="78" customFormat="1" ht="30" x14ac:dyDescent="0.4">
      <c r="A4" s="1"/>
      <c r="B4" s="3"/>
      <c r="C4" s="519" t="str">
        <f>TEXT(Parametereingabe!C6,"")</f>
        <v>Muster AG</v>
      </c>
      <c r="D4" s="519"/>
      <c r="E4" s="519"/>
      <c r="F4" s="519"/>
      <c r="G4" s="6"/>
    </row>
    <row r="5" spans="1:10" ht="30" x14ac:dyDescent="0.4">
      <c r="A5" s="1"/>
      <c r="C5" s="520" t="str">
        <f>TEXT(Parametereingabe!C7,"")</f>
        <v>Zürich</v>
      </c>
      <c r="D5" s="520"/>
      <c r="E5" s="520"/>
      <c r="F5" s="520"/>
      <c r="G5" s="6"/>
    </row>
    <row r="6" spans="1:10" ht="11.25" customHeight="1" x14ac:dyDescent="0.4">
      <c r="A6" s="1"/>
      <c r="C6" s="252"/>
      <c r="D6" s="252"/>
      <c r="E6" s="252"/>
      <c r="F6" s="252"/>
      <c r="G6" s="6"/>
    </row>
    <row r="7" spans="1:10" ht="30" x14ac:dyDescent="0.4">
      <c r="A7" s="1"/>
      <c r="C7" s="520" t="s">
        <v>135</v>
      </c>
      <c r="D7" s="520"/>
      <c r="E7" s="520"/>
      <c r="F7" s="520"/>
      <c r="G7" s="6"/>
    </row>
    <row r="8" spans="1:10" ht="30" x14ac:dyDescent="0.4">
      <c r="A8" s="1"/>
      <c r="C8" s="520">
        <f>Parametereingabe!C9</f>
        <v>2013</v>
      </c>
      <c r="D8" s="520"/>
      <c r="E8" s="520"/>
      <c r="F8" s="520"/>
      <c r="G8" s="6"/>
    </row>
    <row r="9" spans="1:10" x14ac:dyDescent="0.2">
      <c r="A9" s="1"/>
      <c r="C9" s="3"/>
      <c r="D9" s="3"/>
      <c r="G9" s="6"/>
      <c r="I9" s="154"/>
    </row>
    <row r="10" spans="1:10" s="78" customFormat="1" x14ac:dyDescent="0.2">
      <c r="A10" s="1"/>
      <c r="B10" s="3"/>
      <c r="C10" s="3"/>
      <c r="D10" s="3"/>
      <c r="F10" s="3"/>
      <c r="G10" s="6"/>
      <c r="H10" s="7"/>
      <c r="I10" s="7"/>
      <c r="J10" s="7"/>
    </row>
    <row r="11" spans="1:10" s="78" customFormat="1" x14ac:dyDescent="0.2">
      <c r="A11" s="1"/>
      <c r="B11" s="3"/>
      <c r="C11" s="515" t="s">
        <v>136</v>
      </c>
      <c r="D11" s="515"/>
      <c r="E11" s="515"/>
      <c r="F11" s="515"/>
      <c r="G11" s="6"/>
      <c r="H11" s="7"/>
      <c r="I11" s="7"/>
      <c r="J11" s="7"/>
    </row>
    <row r="12" spans="1:10" s="78" customFormat="1" x14ac:dyDescent="0.2">
      <c r="A12" s="1"/>
      <c r="B12" s="3"/>
      <c r="C12" s="125"/>
      <c r="D12" s="125"/>
      <c r="E12" s="125"/>
      <c r="F12" s="125"/>
      <c r="G12" s="6"/>
      <c r="H12" s="7"/>
      <c r="I12" s="7"/>
      <c r="J12" s="7"/>
    </row>
    <row r="13" spans="1:10" s="78" customFormat="1" ht="15.75" x14ac:dyDescent="0.25">
      <c r="A13" s="1"/>
      <c r="B13" s="3"/>
      <c r="C13" s="517" t="s">
        <v>162</v>
      </c>
      <c r="D13" s="517"/>
      <c r="E13" s="517"/>
      <c r="F13" s="517"/>
      <c r="G13" s="6"/>
      <c r="H13" s="7"/>
      <c r="I13" s="7" t="s">
        <v>5</v>
      </c>
      <c r="J13" s="7"/>
    </row>
    <row r="14" spans="1:10" s="78" customFormat="1" ht="15" x14ac:dyDescent="0.2">
      <c r="A14" s="1"/>
      <c r="B14" s="3"/>
      <c r="C14" s="511" t="s">
        <v>156</v>
      </c>
      <c r="D14" s="511"/>
      <c r="E14" s="511"/>
      <c r="F14" s="511"/>
      <c r="G14" s="6"/>
      <c r="H14" s="7"/>
      <c r="I14" s="7"/>
      <c r="J14" s="7"/>
    </row>
    <row r="15" spans="1:10" s="78" customFormat="1" ht="15" x14ac:dyDescent="0.2">
      <c r="A15" s="1"/>
      <c r="B15" s="3"/>
      <c r="C15" s="511" t="s">
        <v>137</v>
      </c>
      <c r="D15" s="511"/>
      <c r="E15" s="511"/>
      <c r="F15" s="511"/>
      <c r="G15" s="6"/>
      <c r="H15" s="7"/>
      <c r="I15" s="7"/>
      <c r="J15" s="7"/>
    </row>
    <row r="16" spans="1:10" s="78" customFormat="1" ht="15" x14ac:dyDescent="0.2">
      <c r="A16" s="41"/>
      <c r="B16" s="205"/>
      <c r="C16" s="514" t="s">
        <v>141</v>
      </c>
      <c r="D16" s="514"/>
      <c r="E16" s="514"/>
      <c r="F16" s="514"/>
      <c r="G16" s="44" t="s">
        <v>122</v>
      </c>
      <c r="H16" s="7"/>
      <c r="I16" s="7"/>
      <c r="J16" s="7"/>
    </row>
    <row r="17" spans="1:11" s="78" customFormat="1" ht="15" x14ac:dyDescent="0.2">
      <c r="A17" s="6"/>
      <c r="B17" s="3"/>
      <c r="C17" s="511" t="s">
        <v>138</v>
      </c>
      <c r="D17" s="511"/>
      <c r="E17" s="511"/>
      <c r="F17" s="511"/>
      <c r="G17" s="6" t="s">
        <v>5</v>
      </c>
      <c r="H17" s="7"/>
      <c r="I17" s="7"/>
      <c r="J17" s="7"/>
    </row>
    <row r="18" spans="1:11" s="78" customFormat="1" ht="15" x14ac:dyDescent="0.2">
      <c r="A18" s="1"/>
      <c r="B18" s="3"/>
      <c r="C18" s="253"/>
      <c r="D18" s="253"/>
      <c r="E18" s="253"/>
      <c r="F18" s="253"/>
      <c r="G18" s="6"/>
      <c r="H18" s="7"/>
      <c r="I18" s="7"/>
      <c r="J18" s="7"/>
    </row>
    <row r="19" spans="1:11" s="248" customFormat="1" ht="15.75" x14ac:dyDescent="0.25">
      <c r="A19" s="41"/>
      <c r="B19" s="436"/>
      <c r="C19" s="512" t="s">
        <v>139</v>
      </c>
      <c r="D19" s="512"/>
      <c r="E19" s="512"/>
      <c r="F19" s="512"/>
      <c r="G19" s="41" t="s">
        <v>123</v>
      </c>
      <c r="H19" s="247"/>
      <c r="I19" s="247"/>
      <c r="J19" s="247"/>
    </row>
    <row r="20" spans="1:11" s="251" customFormat="1" ht="15.75" x14ac:dyDescent="0.25">
      <c r="A20" s="1"/>
      <c r="B20" s="249"/>
      <c r="C20" s="254"/>
      <c r="D20" s="254"/>
      <c r="E20" s="254"/>
      <c r="F20" s="254"/>
      <c r="G20" s="6"/>
      <c r="H20" s="250"/>
      <c r="I20" s="250"/>
      <c r="J20" s="250"/>
    </row>
    <row r="21" spans="1:11" s="251" customFormat="1" ht="15.75" x14ac:dyDescent="0.25">
      <c r="A21" s="1"/>
      <c r="B21" s="249"/>
      <c r="C21" s="513" t="s">
        <v>140</v>
      </c>
      <c r="D21" s="513"/>
      <c r="E21" s="513"/>
      <c r="F21" s="513"/>
      <c r="G21" s="6"/>
      <c r="H21" s="250"/>
      <c r="I21" s="250"/>
      <c r="J21" s="250"/>
    </row>
    <row r="22" spans="1:11" s="78" customFormat="1" x14ac:dyDescent="0.2">
      <c r="A22" s="1"/>
      <c r="B22" s="3"/>
      <c r="C22" s="3"/>
      <c r="D22" s="3"/>
      <c r="F22" s="3"/>
      <c r="G22" s="6"/>
      <c r="H22" s="7"/>
      <c r="I22" s="7"/>
      <c r="J22" s="7"/>
    </row>
    <row r="23" spans="1:11" s="78" customFormat="1" x14ac:dyDescent="0.2">
      <c r="A23" s="1"/>
      <c r="B23" s="3"/>
      <c r="C23" s="515" t="str">
        <f>Parametereingabe!C7</f>
        <v>Zürich</v>
      </c>
      <c r="D23" s="515"/>
      <c r="E23" s="515"/>
      <c r="F23" s="515"/>
      <c r="G23" s="6"/>
      <c r="H23" s="7"/>
      <c r="I23" s="7"/>
      <c r="J23" s="7"/>
    </row>
    <row r="24" spans="1:11" s="78" customFormat="1" x14ac:dyDescent="0.2">
      <c r="A24" s="1"/>
      <c r="B24" s="3"/>
      <c r="C24" s="516">
        <v>41781</v>
      </c>
      <c r="D24" s="516"/>
      <c r="E24" s="516"/>
      <c r="F24" s="516"/>
      <c r="G24" s="6" t="s">
        <v>125</v>
      </c>
      <c r="H24" s="7"/>
      <c r="I24" s="7"/>
      <c r="J24" s="7"/>
    </row>
    <row r="25" spans="1:11" s="78" customFormat="1" x14ac:dyDescent="0.2">
      <c r="A25" s="1"/>
      <c r="B25" s="3"/>
      <c r="C25" s="3"/>
      <c r="D25" s="3"/>
      <c r="F25" s="3"/>
      <c r="G25" s="6"/>
      <c r="H25" s="7"/>
      <c r="I25" s="7"/>
      <c r="J25" s="7"/>
      <c r="K25" s="78" t="s">
        <v>5</v>
      </c>
    </row>
    <row r="26" spans="1:11" s="78" customFormat="1" x14ac:dyDescent="0.2">
      <c r="A26" s="1"/>
      <c r="B26" s="3"/>
      <c r="C26" s="3" t="s">
        <v>5</v>
      </c>
      <c r="D26" s="3"/>
      <c r="F26" s="3"/>
      <c r="G26" s="6"/>
      <c r="H26" s="7"/>
      <c r="I26" s="7"/>
      <c r="J26" s="7"/>
    </row>
    <row r="27" spans="1:11" s="78" customFormat="1" x14ac:dyDescent="0.2">
      <c r="A27" s="1"/>
      <c r="B27" s="3"/>
      <c r="G27" s="6" t="s">
        <v>128</v>
      </c>
      <c r="H27" s="7"/>
      <c r="I27" s="7"/>
      <c r="J27" s="7"/>
    </row>
    <row r="28" spans="1:11" s="78" customFormat="1" x14ac:dyDescent="0.2">
      <c r="A28" s="1"/>
      <c r="B28" s="3"/>
      <c r="G28" s="6"/>
      <c r="H28" s="7"/>
      <c r="I28" s="7"/>
      <c r="J28" s="7"/>
    </row>
    <row r="29" spans="1:11" s="78" customFormat="1" x14ac:dyDescent="0.2">
      <c r="A29" s="1"/>
      <c r="B29" s="3"/>
      <c r="C29" s="515" t="s">
        <v>143</v>
      </c>
      <c r="D29" s="515"/>
      <c r="E29" s="515"/>
      <c r="F29" s="515"/>
      <c r="G29" s="6"/>
      <c r="H29" s="7"/>
      <c r="I29" s="7"/>
      <c r="J29" s="7"/>
    </row>
    <row r="30" spans="1:11" s="78" customFormat="1" x14ac:dyDescent="0.2">
      <c r="A30" s="1"/>
      <c r="B30" s="3"/>
      <c r="C30" s="515" t="s">
        <v>303</v>
      </c>
      <c r="D30" s="515"/>
      <c r="E30" s="515"/>
      <c r="F30" s="515"/>
      <c r="G30" s="6"/>
      <c r="H30" s="7"/>
      <c r="I30" s="7"/>
      <c r="J30" s="7"/>
    </row>
    <row r="31" spans="1:11" s="78" customFormat="1" x14ac:dyDescent="0.2">
      <c r="A31" s="1"/>
      <c r="B31" s="3"/>
      <c r="G31" s="6" t="s">
        <v>128</v>
      </c>
      <c r="H31" s="7"/>
      <c r="I31" s="7"/>
      <c r="J31" s="7"/>
    </row>
    <row r="32" spans="1:11" s="78" customFormat="1" x14ac:dyDescent="0.2">
      <c r="A32" s="1"/>
      <c r="B32" s="3"/>
      <c r="G32" s="6"/>
      <c r="H32" s="7"/>
      <c r="I32" s="7"/>
      <c r="J32" s="7"/>
    </row>
    <row r="33" spans="1:10" s="78" customFormat="1" x14ac:dyDescent="0.2">
      <c r="A33" s="1"/>
      <c r="B33" s="3"/>
      <c r="G33" s="6"/>
      <c r="H33" s="7"/>
      <c r="I33" s="7"/>
      <c r="J33" s="7"/>
    </row>
    <row r="34" spans="1:10" s="78" customFormat="1" x14ac:dyDescent="0.2">
      <c r="A34" s="1"/>
      <c r="B34" s="3"/>
      <c r="C34" s="3"/>
      <c r="D34" s="3"/>
      <c r="F34" s="3"/>
      <c r="G34" s="6"/>
      <c r="H34" s="7"/>
      <c r="I34" s="7"/>
      <c r="J34" s="7"/>
    </row>
    <row r="35" spans="1:10" s="78" customFormat="1" x14ac:dyDescent="0.2">
      <c r="A35" s="1"/>
      <c r="B35" s="3"/>
      <c r="C35" s="515" t="s">
        <v>144</v>
      </c>
      <c r="D35" s="515"/>
      <c r="E35" s="515"/>
      <c r="F35" s="515"/>
      <c r="G35" s="6"/>
      <c r="H35" s="7"/>
      <c r="I35" s="7"/>
      <c r="J35" s="7"/>
    </row>
    <row r="36" spans="1:10" s="78" customFormat="1" x14ac:dyDescent="0.2">
      <c r="A36" s="1"/>
      <c r="B36" s="3"/>
      <c r="C36" s="515" t="s">
        <v>142</v>
      </c>
      <c r="D36" s="515"/>
      <c r="E36" s="515"/>
      <c r="F36" s="515"/>
      <c r="G36" s="6"/>
      <c r="H36" s="7"/>
      <c r="I36" s="7"/>
      <c r="J36" s="7"/>
    </row>
    <row r="37" spans="1:10" s="78" customFormat="1" x14ac:dyDescent="0.2">
      <c r="A37" s="1"/>
      <c r="B37" s="3"/>
      <c r="C37" s="3"/>
      <c r="D37" s="3"/>
      <c r="F37" s="3"/>
      <c r="G37" s="6"/>
      <c r="H37" s="7"/>
      <c r="I37" s="7"/>
      <c r="J37" s="7" t="s">
        <v>5</v>
      </c>
    </row>
    <row r="38" spans="1:10" s="78" customFormat="1" x14ac:dyDescent="0.2">
      <c r="A38" s="1"/>
      <c r="B38" s="3"/>
      <c r="C38" s="3"/>
      <c r="D38" s="3"/>
      <c r="F38" s="3"/>
      <c r="G38" s="6"/>
      <c r="H38" s="7"/>
      <c r="I38" s="7"/>
      <c r="J38" s="7"/>
    </row>
    <row r="39" spans="1:10" s="78" customFormat="1" x14ac:dyDescent="0.2">
      <c r="A39" s="1"/>
      <c r="B39" s="3"/>
      <c r="C39" s="3"/>
      <c r="D39" s="3"/>
      <c r="F39" s="3"/>
      <c r="G39" s="6"/>
      <c r="H39" s="7"/>
      <c r="I39" s="7"/>
      <c r="J39" s="7"/>
    </row>
    <row r="40" spans="1:10" s="78" customFormat="1" x14ac:dyDescent="0.2">
      <c r="A40" s="1"/>
      <c r="B40" s="3"/>
      <c r="C40" s="3"/>
      <c r="D40" s="3"/>
      <c r="F40" s="3"/>
      <c r="G40" s="6"/>
      <c r="H40" s="7"/>
      <c r="I40" s="7"/>
      <c r="J40" s="7"/>
    </row>
    <row r="41" spans="1:10" s="78" customFormat="1" x14ac:dyDescent="0.2">
      <c r="A41" s="1"/>
      <c r="B41" s="3"/>
      <c r="C41" s="3"/>
      <c r="D41" s="3"/>
      <c r="F41" s="3"/>
      <c r="G41" s="6"/>
      <c r="H41" s="7"/>
      <c r="I41" s="7"/>
      <c r="J41" s="7"/>
    </row>
    <row r="42" spans="1:10" s="78" customFormat="1" x14ac:dyDescent="0.2">
      <c r="A42" s="1"/>
      <c r="B42" s="3"/>
      <c r="C42" s="3"/>
      <c r="D42" s="3"/>
      <c r="F42" s="3"/>
      <c r="G42" s="6"/>
      <c r="H42" s="7"/>
      <c r="I42" s="7"/>
      <c r="J42" s="7"/>
    </row>
    <row r="43" spans="1:10" s="78" customFormat="1" x14ac:dyDescent="0.2">
      <c r="A43" s="1"/>
      <c r="B43" s="3"/>
      <c r="C43" s="3"/>
      <c r="D43" s="3"/>
      <c r="F43" s="3"/>
      <c r="G43" s="6"/>
      <c r="H43" s="7"/>
      <c r="I43" s="7"/>
      <c r="J43" s="7"/>
    </row>
    <row r="44" spans="1:10" s="78" customFormat="1" x14ac:dyDescent="0.2">
      <c r="A44" s="1"/>
      <c r="B44" s="3"/>
      <c r="C44" s="3"/>
      <c r="D44" s="3"/>
      <c r="F44" s="3"/>
      <c r="G44" s="6"/>
      <c r="H44" s="7"/>
      <c r="I44" s="7"/>
      <c r="J44" s="7"/>
    </row>
    <row r="45" spans="1:10" s="78" customFormat="1" x14ac:dyDescent="0.2">
      <c r="A45" s="1"/>
      <c r="B45" s="3"/>
      <c r="C45" s="3"/>
      <c r="D45" s="3"/>
      <c r="F45" s="3"/>
      <c r="G45" s="6"/>
      <c r="H45" s="7"/>
      <c r="I45" s="7"/>
      <c r="J45" s="7"/>
    </row>
    <row r="46" spans="1:10" s="78" customFormat="1" x14ac:dyDescent="0.2">
      <c r="A46" s="1"/>
      <c r="B46" s="3"/>
      <c r="C46" s="3"/>
      <c r="D46" s="3"/>
      <c r="F46" s="3"/>
      <c r="G46" s="6"/>
      <c r="H46" s="7"/>
      <c r="I46" s="7"/>
      <c r="J46" s="7"/>
    </row>
    <row r="47" spans="1:10" s="78" customFormat="1" x14ac:dyDescent="0.2">
      <c r="A47" s="1"/>
      <c r="B47" s="3"/>
      <c r="C47" s="3"/>
      <c r="D47" s="3"/>
      <c r="F47" s="3"/>
      <c r="G47" s="6"/>
      <c r="H47" s="7"/>
      <c r="I47" s="7"/>
      <c r="J47" s="7"/>
    </row>
    <row r="48" spans="1:10" s="78" customFormat="1" x14ac:dyDescent="0.2">
      <c r="A48" s="1"/>
      <c r="B48" s="3"/>
      <c r="C48" s="3"/>
      <c r="D48" s="3"/>
      <c r="F48" s="3"/>
      <c r="G48" s="6"/>
      <c r="H48" s="7"/>
      <c r="I48" s="7"/>
      <c r="J48" s="7"/>
    </row>
    <row r="49" spans="1:10" s="78" customFormat="1" x14ac:dyDescent="0.2">
      <c r="A49" s="1"/>
      <c r="B49" s="3"/>
      <c r="C49" s="3"/>
      <c r="D49" s="3"/>
      <c r="F49" s="3"/>
      <c r="G49" s="6"/>
      <c r="H49" s="7"/>
      <c r="I49" s="7"/>
      <c r="J49" s="7"/>
    </row>
    <row r="50" spans="1:10" s="78" customFormat="1" x14ac:dyDescent="0.2">
      <c r="A50" s="1"/>
      <c r="B50" s="3"/>
      <c r="C50" s="3"/>
      <c r="D50" s="3"/>
      <c r="F50" s="3"/>
      <c r="G50" s="6"/>
      <c r="H50" s="7"/>
      <c r="I50" s="7"/>
      <c r="J50" s="7"/>
    </row>
    <row r="51" spans="1:10" s="78" customFormat="1" x14ac:dyDescent="0.2">
      <c r="A51" s="1"/>
      <c r="B51" s="3"/>
      <c r="C51" s="3"/>
      <c r="D51" s="3"/>
      <c r="F51" s="3"/>
      <c r="G51" s="6"/>
      <c r="H51" s="7"/>
      <c r="I51" s="7"/>
      <c r="J51" s="7" t="s">
        <v>5</v>
      </c>
    </row>
    <row r="52" spans="1:10" s="78" customFormat="1" x14ac:dyDescent="0.2">
      <c r="A52" s="1"/>
      <c r="B52" s="3"/>
      <c r="C52" s="3"/>
      <c r="D52" s="3"/>
      <c r="F52" s="3"/>
      <c r="G52" s="6"/>
      <c r="H52" s="7"/>
      <c r="I52" s="7"/>
      <c r="J52" s="7"/>
    </row>
    <row r="53" spans="1:10" s="78" customFormat="1" x14ac:dyDescent="0.2">
      <c r="A53" s="1"/>
      <c r="B53" s="3"/>
      <c r="C53" s="3"/>
      <c r="D53" s="3"/>
      <c r="F53" s="3"/>
      <c r="G53" s="6"/>
      <c r="H53" s="7"/>
      <c r="I53" s="7"/>
      <c r="J53" s="7"/>
    </row>
    <row r="54" spans="1:10" s="78" customFormat="1" x14ac:dyDescent="0.2">
      <c r="A54" s="1"/>
      <c r="B54" s="3"/>
      <c r="C54" s="3"/>
      <c r="D54" s="3"/>
      <c r="F54" s="3"/>
      <c r="G54" s="6"/>
      <c r="H54" s="7"/>
      <c r="I54" s="7"/>
      <c r="J54" s="7"/>
    </row>
    <row r="55" spans="1:10" s="78" customFormat="1" x14ac:dyDescent="0.2">
      <c r="A55" s="1"/>
      <c r="B55" s="3"/>
      <c r="C55" s="3"/>
      <c r="D55" s="3"/>
      <c r="F55" s="3"/>
      <c r="G55" s="6"/>
      <c r="H55" s="7"/>
      <c r="I55" s="7"/>
      <c r="J55" s="7"/>
    </row>
    <row r="56" spans="1:10" s="78" customFormat="1" x14ac:dyDescent="0.2">
      <c r="A56" s="1"/>
      <c r="B56" s="3"/>
      <c r="C56" s="3"/>
      <c r="D56" s="3"/>
      <c r="F56" s="3"/>
      <c r="G56" s="6"/>
      <c r="H56" s="7"/>
      <c r="I56" s="7"/>
      <c r="J56" s="7"/>
    </row>
    <row r="57" spans="1:10" s="78" customFormat="1" x14ac:dyDescent="0.2">
      <c r="A57" s="1"/>
      <c r="B57" s="3"/>
      <c r="C57" s="3"/>
      <c r="D57" s="3"/>
      <c r="F57" s="3"/>
      <c r="G57" s="6"/>
      <c r="H57" s="7"/>
      <c r="I57" s="7"/>
      <c r="J57" s="7"/>
    </row>
    <row r="58" spans="1:10" s="78" customFormat="1" x14ac:dyDescent="0.2">
      <c r="A58" s="1"/>
      <c r="B58" s="3"/>
      <c r="C58" s="3"/>
      <c r="D58" s="3"/>
      <c r="F58" s="3"/>
      <c r="G58" s="6"/>
      <c r="H58" s="7"/>
      <c r="I58" s="7"/>
      <c r="J58" s="7"/>
    </row>
    <row r="59" spans="1:10" s="78" customFormat="1" x14ac:dyDescent="0.2">
      <c r="A59" s="1"/>
      <c r="B59" s="3"/>
      <c r="C59" s="3"/>
      <c r="D59" s="3"/>
      <c r="F59" s="3"/>
      <c r="G59" s="6"/>
      <c r="H59" s="7"/>
      <c r="I59" s="7"/>
      <c r="J59" s="7"/>
    </row>
    <row r="60" spans="1:10" s="78" customFormat="1" x14ac:dyDescent="0.2">
      <c r="A60" s="1"/>
      <c r="B60" s="3"/>
      <c r="C60" s="3"/>
      <c r="D60" s="3"/>
      <c r="F60" s="3"/>
      <c r="G60" s="6"/>
      <c r="H60" s="7"/>
      <c r="I60" s="7"/>
      <c r="J60" s="7"/>
    </row>
    <row r="61" spans="1:10" s="78" customFormat="1" x14ac:dyDescent="0.2">
      <c r="A61" s="1"/>
      <c r="B61" s="3"/>
      <c r="C61" s="3"/>
      <c r="D61" s="3"/>
      <c r="F61" s="3"/>
      <c r="G61" s="6"/>
      <c r="H61" s="7"/>
      <c r="I61" s="7"/>
      <c r="J61" s="7"/>
    </row>
    <row r="62" spans="1:10" s="78" customFormat="1" x14ac:dyDescent="0.2">
      <c r="A62" s="1"/>
      <c r="B62" s="3"/>
      <c r="C62" s="3"/>
      <c r="D62" s="3"/>
      <c r="F62" s="3"/>
      <c r="G62" s="6"/>
      <c r="H62" s="7"/>
      <c r="I62" s="7"/>
      <c r="J62" s="7"/>
    </row>
    <row r="63" spans="1:10" s="78" customFormat="1" x14ac:dyDescent="0.2">
      <c r="A63" s="1"/>
      <c r="B63" s="3"/>
      <c r="C63" s="3"/>
      <c r="D63" s="3"/>
      <c r="F63" s="3"/>
      <c r="G63" s="6"/>
      <c r="H63" s="7"/>
      <c r="I63" s="7"/>
      <c r="J63" s="7"/>
    </row>
    <row r="64" spans="1:10" s="78" customFormat="1" x14ac:dyDescent="0.2">
      <c r="A64" s="1"/>
      <c r="B64" s="3"/>
      <c r="C64" s="3"/>
      <c r="D64" s="3"/>
      <c r="F64" s="3"/>
      <c r="G64" s="6"/>
      <c r="H64" s="7"/>
      <c r="I64" s="7"/>
      <c r="J64" s="7"/>
    </row>
    <row r="65" spans="1:11" s="78" customFormat="1" x14ac:dyDescent="0.2">
      <c r="A65" s="6"/>
      <c r="B65" s="3"/>
      <c r="C65" s="3"/>
      <c r="D65" s="3"/>
      <c r="F65" s="3"/>
      <c r="G65" s="6"/>
      <c r="H65" s="7"/>
      <c r="I65" s="7"/>
      <c r="J65" s="7"/>
    </row>
    <row r="66" spans="1:11" s="78" customFormat="1" x14ac:dyDescent="0.2">
      <c r="A66" s="6"/>
      <c r="B66" s="3"/>
      <c r="C66" s="3"/>
      <c r="D66" s="3"/>
      <c r="F66" s="3"/>
      <c r="G66" s="6"/>
      <c r="H66" s="7"/>
      <c r="I66" s="7"/>
      <c r="J66" s="7"/>
    </row>
    <row r="67" spans="1:11" s="78" customFormat="1" x14ac:dyDescent="0.2">
      <c r="A67" s="6"/>
      <c r="B67" s="3"/>
      <c r="C67" s="3"/>
      <c r="D67" s="3"/>
      <c r="F67" s="3"/>
      <c r="G67" s="6"/>
      <c r="H67" s="7"/>
      <c r="I67" s="7"/>
      <c r="J67" s="7"/>
    </row>
    <row r="68" spans="1:11" s="78" customFormat="1" x14ac:dyDescent="0.2">
      <c r="A68" s="6"/>
      <c r="B68" s="3"/>
      <c r="C68" s="3"/>
      <c r="D68" s="3"/>
      <c r="F68" s="3"/>
      <c r="G68" s="6"/>
      <c r="H68" s="7"/>
      <c r="I68" s="7"/>
      <c r="J68" s="7"/>
      <c r="K68" s="78" t="s">
        <v>5</v>
      </c>
    </row>
    <row r="69" spans="1:11" s="78" customFormat="1" x14ac:dyDescent="0.2">
      <c r="A69" s="124"/>
      <c r="B69" s="3"/>
      <c r="C69" s="3"/>
      <c r="D69" s="3"/>
      <c r="F69" s="3"/>
      <c r="G69" s="125"/>
      <c r="H69" s="7"/>
      <c r="I69" s="7"/>
      <c r="J69" s="7"/>
    </row>
    <row r="70" spans="1:11" s="78" customFormat="1" x14ac:dyDescent="0.2">
      <c r="A70" s="124"/>
      <c r="B70" s="3"/>
      <c r="C70" s="3"/>
      <c r="D70" s="3"/>
      <c r="F70" s="3"/>
      <c r="G70" s="125"/>
      <c r="H70" s="7"/>
      <c r="I70" s="7"/>
      <c r="J70" s="7"/>
    </row>
    <row r="71" spans="1:11" s="78" customFormat="1" x14ac:dyDescent="0.2">
      <c r="A71" s="124"/>
      <c r="B71" s="3"/>
      <c r="C71" s="3"/>
      <c r="D71" s="3"/>
      <c r="F71" s="3"/>
      <c r="G71" s="125"/>
      <c r="H71" s="7"/>
      <c r="I71" s="7"/>
      <c r="J71" s="7"/>
    </row>
    <row r="72" spans="1:11" s="78" customFormat="1" x14ac:dyDescent="0.2">
      <c r="A72" s="124"/>
      <c r="B72" s="3"/>
      <c r="C72" s="3"/>
      <c r="D72" s="3"/>
      <c r="F72" s="3"/>
      <c r="G72" s="125"/>
      <c r="H72" s="7"/>
      <c r="I72" s="7"/>
      <c r="J72" s="7"/>
    </row>
    <row r="73" spans="1:11" s="78" customFormat="1" x14ac:dyDescent="0.2">
      <c r="A73" s="124"/>
      <c r="B73" s="3"/>
      <c r="C73" s="3"/>
      <c r="D73" s="3"/>
      <c r="F73" s="3"/>
      <c r="G73" s="125"/>
      <c r="H73" s="7"/>
      <c r="I73" s="7"/>
      <c r="J73" s="7"/>
    </row>
    <row r="74" spans="1:11" s="78" customFormat="1" x14ac:dyDescent="0.2">
      <c r="A74" s="124"/>
      <c r="B74" s="3"/>
      <c r="C74" s="3"/>
      <c r="D74" s="3"/>
      <c r="F74" s="3"/>
      <c r="G74" s="125"/>
      <c r="H74" s="7"/>
      <c r="I74" s="7"/>
      <c r="J74" s="7"/>
    </row>
    <row r="75" spans="1:11" s="78" customFormat="1" x14ac:dyDescent="0.2">
      <c r="A75" s="124"/>
      <c r="B75" s="3"/>
      <c r="C75" s="3"/>
      <c r="D75" s="3"/>
      <c r="F75" s="3"/>
      <c r="G75" s="125"/>
      <c r="H75" s="7"/>
      <c r="I75" s="7"/>
      <c r="J75" s="7"/>
    </row>
    <row r="76" spans="1:11" s="78" customFormat="1" x14ac:dyDescent="0.2">
      <c r="A76" s="124"/>
      <c r="B76" s="3"/>
      <c r="C76" s="3"/>
      <c r="D76" s="3"/>
      <c r="F76" s="3"/>
      <c r="G76" s="125"/>
      <c r="H76" s="7"/>
      <c r="I76" s="7"/>
      <c r="J76" s="7"/>
    </row>
    <row r="77" spans="1:11" s="78" customFormat="1" x14ac:dyDescent="0.2">
      <c r="A77" s="124"/>
      <c r="B77" s="3"/>
      <c r="C77" s="3"/>
      <c r="D77" s="3"/>
      <c r="F77" s="3"/>
      <c r="G77" s="125"/>
      <c r="H77" s="7"/>
      <c r="I77" s="7"/>
      <c r="J77" s="7"/>
    </row>
    <row r="78" spans="1:11" s="78" customFormat="1" x14ac:dyDescent="0.2">
      <c r="A78" s="124"/>
      <c r="B78" s="3"/>
      <c r="C78" s="3"/>
      <c r="D78" s="3"/>
      <c r="F78" s="3"/>
      <c r="G78" s="125"/>
      <c r="H78" s="7"/>
      <c r="I78" s="7"/>
      <c r="J78" s="7"/>
    </row>
    <row r="79" spans="1:11" s="78" customFormat="1" x14ac:dyDescent="0.2">
      <c r="A79" s="124"/>
      <c r="B79" s="3"/>
      <c r="C79" s="3"/>
      <c r="D79" s="3"/>
      <c r="F79" s="3"/>
      <c r="G79" s="125"/>
      <c r="H79" s="7"/>
      <c r="I79" s="7"/>
      <c r="J79" s="7"/>
    </row>
    <row r="80" spans="1:11" s="78" customFormat="1" x14ac:dyDescent="0.2">
      <c r="A80" s="124"/>
      <c r="B80" s="3"/>
      <c r="C80" s="3"/>
      <c r="D80" s="3"/>
      <c r="F80" s="3"/>
      <c r="G80" s="125"/>
      <c r="H80" s="7"/>
      <c r="I80" s="7"/>
      <c r="J80" s="7"/>
    </row>
    <row r="81" spans="1:10" s="78" customFormat="1" x14ac:dyDescent="0.2">
      <c r="A81" s="124"/>
      <c r="B81" s="3"/>
      <c r="C81" s="3"/>
      <c r="D81" s="3"/>
      <c r="F81" s="3"/>
      <c r="G81" s="125"/>
      <c r="H81" s="7"/>
      <c r="I81" s="7"/>
      <c r="J81" s="7"/>
    </row>
    <row r="82" spans="1:10" s="78" customFormat="1" x14ac:dyDescent="0.2">
      <c r="A82" s="124"/>
      <c r="B82" s="3"/>
      <c r="C82" s="3"/>
      <c r="D82" s="3"/>
      <c r="F82" s="3"/>
      <c r="G82" s="125"/>
      <c r="H82" s="7"/>
      <c r="I82" s="7"/>
      <c r="J82" s="7"/>
    </row>
    <row r="83" spans="1:10" s="78" customFormat="1" x14ac:dyDescent="0.2">
      <c r="A83" s="124"/>
      <c r="B83" s="3"/>
      <c r="C83" s="3"/>
      <c r="D83" s="3"/>
      <c r="F83" s="3"/>
      <c r="G83" s="125"/>
      <c r="H83" s="7"/>
      <c r="I83" s="7"/>
      <c r="J83" s="7"/>
    </row>
    <row r="84" spans="1:10" s="78" customFormat="1" x14ac:dyDescent="0.2">
      <c r="A84" s="124"/>
      <c r="B84" s="3"/>
      <c r="C84" s="3"/>
      <c r="D84" s="3"/>
      <c r="F84" s="3"/>
      <c r="G84" s="125"/>
      <c r="H84" s="7"/>
      <c r="I84" s="7"/>
      <c r="J84" s="7"/>
    </row>
    <row r="85" spans="1:10" s="78" customFormat="1" x14ac:dyDescent="0.2">
      <c r="A85" s="124"/>
      <c r="B85" s="3"/>
      <c r="C85" s="3"/>
      <c r="D85" s="3"/>
      <c r="F85" s="3"/>
      <c r="G85" s="125"/>
      <c r="H85" s="7"/>
      <c r="I85" s="7"/>
      <c r="J85" s="7"/>
    </row>
    <row r="86" spans="1:10" s="78" customFormat="1" x14ac:dyDescent="0.2">
      <c r="A86" s="124"/>
      <c r="B86" s="3"/>
      <c r="C86" s="3"/>
      <c r="D86" s="3"/>
      <c r="F86" s="3"/>
      <c r="G86" s="125"/>
      <c r="H86" s="7"/>
      <c r="I86" s="7"/>
      <c r="J86" s="7"/>
    </row>
    <row r="87" spans="1:10" s="78" customFormat="1" x14ac:dyDescent="0.2">
      <c r="A87" s="124"/>
      <c r="B87" s="3"/>
      <c r="C87" s="3"/>
      <c r="D87" s="3"/>
      <c r="F87" s="3"/>
      <c r="G87" s="125"/>
      <c r="H87" s="7"/>
      <c r="I87" s="7"/>
      <c r="J87" s="7"/>
    </row>
    <row r="88" spans="1:10" s="78" customFormat="1" x14ac:dyDescent="0.2">
      <c r="A88" s="124"/>
      <c r="B88" s="3"/>
      <c r="C88" s="3"/>
      <c r="D88" s="3"/>
      <c r="F88" s="3"/>
      <c r="G88" s="125"/>
      <c r="H88" s="7"/>
      <c r="I88" s="7"/>
      <c r="J88" s="7"/>
    </row>
    <row r="89" spans="1:10" s="78" customFormat="1" x14ac:dyDescent="0.2">
      <c r="A89" s="124"/>
      <c r="B89" s="3"/>
      <c r="C89" s="3"/>
      <c r="D89" s="3"/>
      <c r="F89" s="3"/>
      <c r="G89" s="125"/>
      <c r="H89" s="7"/>
      <c r="I89" s="7"/>
      <c r="J89" s="7"/>
    </row>
    <row r="90" spans="1:10" s="78" customFormat="1" x14ac:dyDescent="0.2">
      <c r="A90" s="124"/>
      <c r="B90" s="3"/>
      <c r="C90" s="3"/>
      <c r="D90" s="3"/>
      <c r="F90" s="3"/>
      <c r="G90" s="125"/>
      <c r="H90" s="7"/>
      <c r="I90" s="7"/>
      <c r="J90" s="7"/>
    </row>
    <row r="91" spans="1:10" s="78" customFormat="1" x14ac:dyDescent="0.2">
      <c r="A91" s="124"/>
      <c r="B91" s="3"/>
      <c r="C91" s="3"/>
      <c r="D91" s="3"/>
      <c r="F91" s="3"/>
      <c r="G91" s="125"/>
      <c r="H91" s="7"/>
      <c r="I91" s="7"/>
      <c r="J91" s="7"/>
    </row>
    <row r="92" spans="1:10" s="78" customFormat="1" x14ac:dyDescent="0.2">
      <c r="A92" s="124"/>
      <c r="B92" s="3"/>
      <c r="C92" s="3"/>
      <c r="D92" s="3"/>
      <c r="F92" s="3"/>
      <c r="G92" s="125"/>
      <c r="H92" s="7"/>
      <c r="I92" s="7"/>
      <c r="J92" s="7"/>
    </row>
    <row r="93" spans="1:10" s="78" customFormat="1" x14ac:dyDescent="0.2">
      <c r="A93" s="124"/>
      <c r="B93" s="3"/>
      <c r="C93" s="3"/>
      <c r="D93" s="3"/>
      <c r="F93" s="3"/>
      <c r="G93" s="125"/>
      <c r="H93" s="7"/>
      <c r="I93" s="7"/>
      <c r="J93" s="7"/>
    </row>
    <row r="94" spans="1:10" s="78" customFormat="1" x14ac:dyDescent="0.2">
      <c r="A94" s="124"/>
      <c r="B94" s="3"/>
      <c r="C94" s="3"/>
      <c r="D94" s="3"/>
      <c r="F94" s="3"/>
      <c r="G94" s="125"/>
      <c r="H94" s="7"/>
      <c r="I94" s="7"/>
      <c r="J94" s="7"/>
    </row>
    <row r="95" spans="1:10" s="78" customFormat="1" x14ac:dyDescent="0.2">
      <c r="A95" s="124"/>
      <c r="B95" s="3"/>
      <c r="C95" s="3"/>
      <c r="D95" s="3"/>
      <c r="F95" s="3"/>
      <c r="G95" s="125"/>
      <c r="H95" s="7"/>
      <c r="I95" s="7"/>
      <c r="J95" s="7"/>
    </row>
    <row r="96" spans="1:10" s="78" customFormat="1" x14ac:dyDescent="0.2">
      <c r="A96" s="124"/>
      <c r="B96" s="3"/>
      <c r="C96" s="3"/>
      <c r="D96" s="3"/>
      <c r="F96" s="3"/>
      <c r="G96" s="125"/>
      <c r="H96" s="7"/>
      <c r="I96" s="7"/>
      <c r="J96" s="7"/>
    </row>
    <row r="97" spans="1:10" s="78" customFormat="1" x14ac:dyDescent="0.2">
      <c r="A97" s="124"/>
      <c r="B97" s="3"/>
      <c r="C97" s="3"/>
      <c r="D97" s="3"/>
      <c r="F97" s="3"/>
      <c r="G97" s="125"/>
      <c r="H97" s="7"/>
      <c r="I97" s="7"/>
      <c r="J97" s="7"/>
    </row>
    <row r="98" spans="1:10" s="78" customFormat="1" x14ac:dyDescent="0.2">
      <c r="A98" s="124"/>
      <c r="B98" s="3"/>
      <c r="C98" s="3"/>
      <c r="D98" s="3"/>
      <c r="F98" s="3"/>
      <c r="G98" s="125"/>
      <c r="H98" s="7"/>
      <c r="I98" s="7"/>
      <c r="J98" s="7"/>
    </row>
    <row r="99" spans="1:10" s="78" customFormat="1" x14ac:dyDescent="0.2">
      <c r="A99" s="124"/>
      <c r="B99" s="3"/>
      <c r="C99" s="3"/>
      <c r="D99" s="3"/>
      <c r="F99" s="3"/>
      <c r="G99" s="125"/>
      <c r="H99" s="7"/>
      <c r="I99" s="7"/>
      <c r="J99" s="7"/>
    </row>
    <row r="100" spans="1:10" s="78" customFormat="1" x14ac:dyDescent="0.2">
      <c r="A100" s="124"/>
      <c r="B100" s="3"/>
      <c r="C100" s="3"/>
      <c r="D100" s="3"/>
      <c r="F100" s="3"/>
      <c r="G100" s="125"/>
      <c r="H100" s="7"/>
      <c r="I100" s="7"/>
      <c r="J100" s="7"/>
    </row>
    <row r="101" spans="1:10" s="78" customFormat="1" x14ac:dyDescent="0.2">
      <c r="A101" s="124"/>
      <c r="B101" s="3"/>
      <c r="C101" s="3"/>
      <c r="D101" s="3"/>
      <c r="F101" s="3"/>
      <c r="G101" s="125"/>
      <c r="H101" s="7"/>
      <c r="I101" s="7"/>
      <c r="J101" s="7"/>
    </row>
    <row r="102" spans="1:10" s="78" customFormat="1" x14ac:dyDescent="0.2">
      <c r="A102" s="124"/>
      <c r="B102" s="3"/>
      <c r="C102" s="3"/>
      <c r="D102" s="3"/>
      <c r="F102" s="3"/>
      <c r="G102" s="125"/>
      <c r="H102" s="7"/>
      <c r="I102" s="7"/>
      <c r="J102" s="7"/>
    </row>
    <row r="103" spans="1:10" s="78" customFormat="1" x14ac:dyDescent="0.2">
      <c r="A103" s="124"/>
      <c r="B103" s="3"/>
      <c r="C103" s="3"/>
      <c r="D103" s="3"/>
      <c r="F103" s="3"/>
      <c r="G103" s="125"/>
      <c r="H103" s="7"/>
      <c r="I103" s="7"/>
      <c r="J103" s="7"/>
    </row>
    <row r="104" spans="1:10" s="78" customFormat="1" x14ac:dyDescent="0.2">
      <c r="A104" s="124"/>
      <c r="B104" s="3"/>
      <c r="C104" s="3"/>
      <c r="D104" s="3"/>
      <c r="F104" s="3"/>
      <c r="G104" s="125"/>
      <c r="H104" s="7"/>
      <c r="I104" s="7"/>
      <c r="J104" s="7"/>
    </row>
    <row r="105" spans="1:10" s="78" customFormat="1" x14ac:dyDescent="0.2">
      <c r="A105" s="124"/>
      <c r="B105" s="3"/>
      <c r="C105" s="3"/>
      <c r="D105" s="3"/>
      <c r="F105" s="3"/>
      <c r="G105" s="125"/>
      <c r="H105" s="7"/>
      <c r="I105" s="7"/>
      <c r="J105" s="7"/>
    </row>
    <row r="106" spans="1:10" s="78" customFormat="1" x14ac:dyDescent="0.2">
      <c r="A106" s="124"/>
      <c r="B106" s="3"/>
      <c r="C106" s="3"/>
      <c r="D106" s="3"/>
      <c r="F106" s="3"/>
      <c r="G106" s="125"/>
      <c r="H106" s="7"/>
      <c r="I106" s="7"/>
      <c r="J106" s="7"/>
    </row>
    <row r="107" spans="1:10" s="78" customFormat="1" x14ac:dyDescent="0.2">
      <c r="A107" s="124"/>
      <c r="B107" s="3"/>
      <c r="C107" s="3"/>
      <c r="D107" s="3"/>
      <c r="F107" s="3"/>
      <c r="G107" s="125"/>
      <c r="H107" s="7"/>
      <c r="I107" s="7"/>
      <c r="J107" s="7"/>
    </row>
    <row r="108" spans="1:10" s="78" customFormat="1" x14ac:dyDescent="0.2">
      <c r="A108" s="124"/>
      <c r="B108" s="3"/>
      <c r="C108" s="3"/>
      <c r="D108" s="3"/>
      <c r="F108" s="3"/>
      <c r="G108" s="125"/>
      <c r="H108" s="7"/>
      <c r="I108" s="7"/>
      <c r="J108" s="7"/>
    </row>
    <row r="109" spans="1:10" s="78" customFormat="1" x14ac:dyDescent="0.2">
      <c r="A109" s="124"/>
      <c r="B109" s="3"/>
      <c r="C109" s="3"/>
      <c r="D109" s="3"/>
      <c r="F109" s="3"/>
      <c r="G109" s="125"/>
      <c r="H109" s="7"/>
      <c r="I109" s="7"/>
      <c r="J109" s="7"/>
    </row>
    <row r="110" spans="1:10" s="78" customFormat="1" x14ac:dyDescent="0.2">
      <c r="A110" s="124"/>
      <c r="B110" s="3"/>
      <c r="C110" s="3"/>
      <c r="D110" s="3"/>
      <c r="F110" s="3"/>
      <c r="G110" s="125"/>
      <c r="H110" s="7"/>
      <c r="I110" s="7"/>
      <c r="J110" s="7"/>
    </row>
    <row r="111" spans="1:10" s="78" customFormat="1" x14ac:dyDescent="0.2">
      <c r="A111" s="124"/>
      <c r="B111" s="3"/>
      <c r="C111" s="3"/>
      <c r="D111" s="3"/>
      <c r="F111" s="3"/>
      <c r="G111" s="125"/>
      <c r="H111" s="7"/>
      <c r="I111" s="7"/>
      <c r="J111" s="7"/>
    </row>
    <row r="112" spans="1:10" s="78" customFormat="1" x14ac:dyDescent="0.2">
      <c r="A112" s="124"/>
      <c r="B112" s="3"/>
      <c r="C112" s="3"/>
      <c r="D112" s="3"/>
      <c r="F112" s="3"/>
      <c r="G112" s="125"/>
      <c r="H112" s="7"/>
      <c r="I112" s="7"/>
      <c r="J112" s="7"/>
    </row>
    <row r="113" spans="1:10" s="78" customFormat="1" x14ac:dyDescent="0.2">
      <c r="A113" s="124"/>
      <c r="B113" s="3"/>
      <c r="C113" s="3"/>
      <c r="D113" s="3"/>
      <c r="F113" s="3"/>
      <c r="G113" s="125"/>
      <c r="H113" s="7"/>
      <c r="I113" s="7"/>
      <c r="J113" s="7"/>
    </row>
    <row r="114" spans="1:10" s="78" customFormat="1" x14ac:dyDescent="0.2">
      <c r="A114" s="124"/>
      <c r="B114" s="3"/>
      <c r="C114" s="3"/>
      <c r="D114" s="3"/>
      <c r="F114" s="3"/>
      <c r="G114" s="125"/>
      <c r="H114" s="7"/>
      <c r="I114" s="7"/>
      <c r="J114" s="7"/>
    </row>
    <row r="115" spans="1:10" s="78" customFormat="1" x14ac:dyDescent="0.2">
      <c r="A115" s="124"/>
      <c r="B115" s="3"/>
      <c r="C115" s="3"/>
      <c r="D115" s="3"/>
      <c r="F115" s="3"/>
      <c r="G115" s="125"/>
      <c r="H115" s="7"/>
      <c r="I115" s="7"/>
      <c r="J115" s="7"/>
    </row>
    <row r="116" spans="1:10" s="78" customFormat="1" x14ac:dyDescent="0.2">
      <c r="A116" s="124"/>
      <c r="B116" s="3"/>
      <c r="C116" s="3"/>
      <c r="D116" s="3"/>
      <c r="F116" s="3"/>
      <c r="G116" s="125"/>
      <c r="H116" s="7"/>
      <c r="I116" s="7"/>
      <c r="J116" s="7"/>
    </row>
    <row r="117" spans="1:10" s="78" customFormat="1" x14ac:dyDescent="0.2">
      <c r="A117" s="124"/>
      <c r="B117" s="3"/>
      <c r="C117" s="3"/>
      <c r="D117" s="3"/>
      <c r="F117" s="3"/>
      <c r="G117" s="125"/>
      <c r="H117" s="7"/>
      <c r="I117" s="7"/>
      <c r="J117" s="7"/>
    </row>
    <row r="118" spans="1:10" s="78" customFormat="1" x14ac:dyDescent="0.2">
      <c r="A118" s="124"/>
      <c r="B118" s="3"/>
      <c r="C118" s="3"/>
      <c r="D118" s="3"/>
      <c r="F118" s="3"/>
      <c r="G118" s="125"/>
      <c r="H118" s="7"/>
      <c r="I118" s="7"/>
      <c r="J118" s="7"/>
    </row>
    <row r="119" spans="1:10" s="78" customFormat="1" x14ac:dyDescent="0.2">
      <c r="A119" s="124"/>
      <c r="B119" s="3"/>
      <c r="C119" s="3"/>
      <c r="D119" s="3"/>
      <c r="F119" s="3"/>
      <c r="G119" s="125"/>
      <c r="H119" s="7"/>
      <c r="I119" s="7"/>
      <c r="J119" s="7"/>
    </row>
    <row r="120" spans="1:10" s="78" customFormat="1" x14ac:dyDescent="0.2">
      <c r="A120" s="124"/>
      <c r="B120" s="3"/>
      <c r="C120" s="3"/>
      <c r="D120" s="3"/>
      <c r="F120" s="3"/>
      <c r="G120" s="125"/>
      <c r="H120" s="7"/>
      <c r="I120" s="7"/>
      <c r="J120" s="7"/>
    </row>
    <row r="121" spans="1:10" s="78" customFormat="1" x14ac:dyDescent="0.2">
      <c r="A121" s="124"/>
      <c r="B121" s="3"/>
      <c r="C121" s="3"/>
      <c r="D121" s="3"/>
      <c r="F121" s="3"/>
      <c r="G121" s="125"/>
      <c r="H121" s="7"/>
      <c r="I121" s="7"/>
      <c r="J121" s="7"/>
    </row>
    <row r="122" spans="1:10" s="78" customFormat="1" x14ac:dyDescent="0.2">
      <c r="A122" s="124"/>
      <c r="B122" s="3"/>
      <c r="C122" s="3"/>
      <c r="D122" s="3"/>
      <c r="F122" s="3"/>
      <c r="G122" s="125"/>
      <c r="H122" s="7"/>
      <c r="I122" s="7"/>
      <c r="J122" s="7"/>
    </row>
    <row r="123" spans="1:10" s="78" customFormat="1" x14ac:dyDescent="0.2">
      <c r="A123" s="124"/>
      <c r="B123" s="3"/>
      <c r="C123" s="3"/>
      <c r="D123" s="3"/>
      <c r="F123" s="3"/>
      <c r="G123" s="125"/>
      <c r="H123" s="7"/>
      <c r="I123" s="7"/>
      <c r="J123" s="7"/>
    </row>
    <row r="124" spans="1:10" s="78" customFormat="1" x14ac:dyDescent="0.2">
      <c r="A124" s="124"/>
      <c r="B124" s="3"/>
      <c r="C124" s="3"/>
      <c r="D124" s="3"/>
      <c r="F124" s="3"/>
      <c r="G124" s="125"/>
      <c r="H124" s="7"/>
      <c r="I124" s="7"/>
      <c r="J124" s="7"/>
    </row>
    <row r="125" spans="1:10" s="78" customFormat="1" x14ac:dyDescent="0.2">
      <c r="A125" s="124"/>
      <c r="B125" s="3"/>
      <c r="C125" s="3"/>
      <c r="D125" s="3"/>
      <c r="F125" s="3"/>
      <c r="G125" s="125"/>
      <c r="H125" s="7"/>
      <c r="I125" s="7"/>
      <c r="J125" s="7"/>
    </row>
    <row r="126" spans="1:10" s="78" customFormat="1" x14ac:dyDescent="0.2">
      <c r="A126" s="124"/>
      <c r="B126" s="3"/>
      <c r="C126" s="3"/>
      <c r="D126" s="3"/>
      <c r="F126" s="3"/>
      <c r="G126" s="125"/>
      <c r="H126" s="7"/>
      <c r="I126" s="7"/>
      <c r="J126" s="7"/>
    </row>
    <row r="127" spans="1:10" s="78" customFormat="1" x14ac:dyDescent="0.2">
      <c r="A127" s="124"/>
      <c r="B127" s="3"/>
      <c r="C127" s="3"/>
      <c r="D127" s="3"/>
      <c r="F127" s="3"/>
      <c r="G127" s="125"/>
      <c r="H127" s="7"/>
      <c r="I127" s="7"/>
      <c r="J127" s="7"/>
    </row>
    <row r="128" spans="1:10" s="78" customFormat="1" x14ac:dyDescent="0.2">
      <c r="A128" s="124"/>
      <c r="B128" s="3"/>
      <c r="C128" s="3"/>
      <c r="D128" s="3"/>
      <c r="F128" s="3"/>
      <c r="G128" s="125"/>
      <c r="H128" s="7"/>
      <c r="I128" s="7"/>
      <c r="J128" s="7"/>
    </row>
    <row r="129" spans="1:10" s="78" customFormat="1" x14ac:dyDescent="0.2">
      <c r="A129" s="124"/>
      <c r="B129" s="3"/>
      <c r="C129" s="3"/>
      <c r="D129" s="3"/>
      <c r="F129" s="3"/>
      <c r="G129" s="125"/>
      <c r="H129" s="7"/>
      <c r="I129" s="7"/>
      <c r="J129" s="7"/>
    </row>
    <row r="130" spans="1:10" s="78" customFormat="1" x14ac:dyDescent="0.2">
      <c r="A130" s="124"/>
      <c r="B130" s="3"/>
      <c r="C130" s="3"/>
      <c r="D130" s="3"/>
      <c r="F130" s="3"/>
      <c r="G130" s="125"/>
      <c r="H130" s="7"/>
      <c r="I130" s="7"/>
      <c r="J130" s="7"/>
    </row>
    <row r="131" spans="1:10" s="78" customFormat="1" x14ac:dyDescent="0.2">
      <c r="A131" s="124"/>
      <c r="B131" s="3"/>
      <c r="C131" s="3"/>
      <c r="D131" s="3"/>
      <c r="F131" s="3"/>
      <c r="G131" s="125"/>
      <c r="H131" s="7"/>
      <c r="I131" s="7"/>
      <c r="J131" s="7"/>
    </row>
    <row r="132" spans="1:10" s="78" customFormat="1" x14ac:dyDescent="0.2">
      <c r="A132" s="124"/>
      <c r="B132" s="3"/>
      <c r="C132" s="3"/>
      <c r="D132" s="3"/>
      <c r="F132" s="3"/>
      <c r="G132" s="125"/>
      <c r="H132" s="7"/>
      <c r="I132" s="7"/>
      <c r="J132" s="7"/>
    </row>
    <row r="133" spans="1:10" s="78" customFormat="1" x14ac:dyDescent="0.2">
      <c r="A133" s="124"/>
      <c r="B133" s="3"/>
      <c r="C133" s="3"/>
      <c r="D133" s="3"/>
      <c r="F133" s="3"/>
      <c r="G133" s="125"/>
      <c r="H133" s="7"/>
      <c r="I133" s="7"/>
      <c r="J133" s="7"/>
    </row>
    <row r="134" spans="1:10" s="78" customFormat="1" x14ac:dyDescent="0.2">
      <c r="A134" s="124"/>
      <c r="B134" s="3"/>
      <c r="C134" s="3"/>
      <c r="D134" s="3"/>
      <c r="F134" s="3"/>
      <c r="G134" s="125"/>
      <c r="H134" s="7"/>
      <c r="I134" s="7"/>
      <c r="J134" s="7"/>
    </row>
    <row r="135" spans="1:10" s="78" customFormat="1" x14ac:dyDescent="0.2">
      <c r="A135" s="124"/>
      <c r="B135" s="3"/>
      <c r="C135" s="3"/>
      <c r="D135" s="3"/>
      <c r="F135" s="3"/>
      <c r="G135" s="125"/>
      <c r="H135" s="7"/>
      <c r="I135" s="7"/>
      <c r="J135" s="7"/>
    </row>
    <row r="136" spans="1:10" s="78" customFormat="1" x14ac:dyDescent="0.2">
      <c r="A136" s="124"/>
      <c r="B136" s="3"/>
      <c r="C136" s="3"/>
      <c r="D136" s="3"/>
      <c r="F136" s="3"/>
      <c r="G136" s="125"/>
      <c r="H136" s="7"/>
      <c r="I136" s="7"/>
      <c r="J136" s="7"/>
    </row>
    <row r="137" spans="1:10" s="78" customFormat="1" x14ac:dyDescent="0.2">
      <c r="A137" s="124"/>
      <c r="B137" s="3"/>
      <c r="C137" s="3"/>
      <c r="D137" s="3"/>
      <c r="F137" s="3"/>
      <c r="G137" s="125"/>
      <c r="H137" s="7"/>
      <c r="I137" s="7"/>
      <c r="J137" s="7"/>
    </row>
    <row r="138" spans="1:10" s="78" customFormat="1" x14ac:dyDescent="0.2">
      <c r="A138" s="124"/>
      <c r="B138" s="3"/>
      <c r="C138" s="3"/>
      <c r="D138" s="3"/>
      <c r="F138" s="3"/>
      <c r="G138" s="125"/>
      <c r="H138" s="7"/>
      <c r="I138" s="7"/>
      <c r="J138" s="7"/>
    </row>
    <row r="139" spans="1:10" s="78" customFormat="1" x14ac:dyDescent="0.2">
      <c r="A139" s="124"/>
      <c r="B139" s="3"/>
      <c r="C139" s="3"/>
      <c r="D139" s="3"/>
      <c r="F139" s="3"/>
      <c r="G139" s="125"/>
      <c r="H139" s="7"/>
      <c r="I139" s="7"/>
      <c r="J139" s="7"/>
    </row>
    <row r="140" spans="1:10" s="78" customFormat="1" x14ac:dyDescent="0.2">
      <c r="A140" s="124"/>
      <c r="B140" s="3"/>
      <c r="C140" s="3"/>
      <c r="D140" s="3"/>
      <c r="F140" s="3"/>
      <c r="G140" s="125"/>
      <c r="H140" s="7"/>
      <c r="I140" s="7"/>
      <c r="J140" s="7"/>
    </row>
    <row r="141" spans="1:10" s="78" customFormat="1" x14ac:dyDescent="0.2">
      <c r="A141" s="124"/>
      <c r="B141" s="3"/>
      <c r="C141" s="3"/>
      <c r="D141" s="3"/>
      <c r="F141" s="3"/>
      <c r="G141" s="125"/>
      <c r="H141" s="7"/>
      <c r="I141" s="7"/>
      <c r="J141" s="7"/>
    </row>
    <row r="142" spans="1:10" s="78" customFormat="1" x14ac:dyDescent="0.2">
      <c r="A142" s="124"/>
      <c r="B142" s="3"/>
      <c r="C142" s="3"/>
      <c r="D142" s="3"/>
      <c r="F142" s="3"/>
      <c r="G142" s="125"/>
      <c r="H142" s="7"/>
      <c r="I142" s="7"/>
      <c r="J142" s="7"/>
    </row>
    <row r="143" spans="1:10" s="78" customFormat="1" x14ac:dyDescent="0.2">
      <c r="A143" s="124"/>
      <c r="B143" s="3"/>
      <c r="C143" s="3"/>
      <c r="D143" s="3"/>
      <c r="F143" s="3"/>
      <c r="G143" s="125"/>
      <c r="H143" s="7"/>
      <c r="I143" s="7"/>
      <c r="J143" s="7"/>
    </row>
    <row r="144" spans="1:10" s="78" customFormat="1" x14ac:dyDescent="0.2">
      <c r="A144" s="124"/>
      <c r="B144" s="3"/>
      <c r="C144" s="3"/>
      <c r="D144" s="3"/>
      <c r="F144" s="3"/>
      <c r="G144" s="125"/>
      <c r="H144" s="7"/>
      <c r="I144" s="7"/>
      <c r="J144" s="7"/>
    </row>
    <row r="145" spans="1:10" s="78" customFormat="1" x14ac:dyDescent="0.2">
      <c r="A145" s="124"/>
      <c r="B145" s="3"/>
      <c r="C145" s="3"/>
      <c r="D145" s="3"/>
      <c r="F145" s="3"/>
      <c r="G145" s="125"/>
      <c r="H145" s="7"/>
      <c r="I145" s="7"/>
      <c r="J145" s="7"/>
    </row>
    <row r="146" spans="1:10" s="78" customFormat="1" x14ac:dyDescent="0.2">
      <c r="A146" s="124"/>
      <c r="B146" s="3"/>
      <c r="C146" s="3"/>
      <c r="D146" s="3"/>
      <c r="F146" s="3"/>
      <c r="G146" s="125"/>
      <c r="H146" s="7"/>
      <c r="I146" s="7"/>
      <c r="J146" s="7"/>
    </row>
    <row r="147" spans="1:10" s="78" customFormat="1" x14ac:dyDescent="0.2">
      <c r="A147" s="124"/>
      <c r="B147" s="3"/>
      <c r="C147" s="3"/>
      <c r="D147" s="3"/>
      <c r="F147" s="3"/>
      <c r="G147" s="125"/>
      <c r="H147" s="7"/>
      <c r="I147" s="7"/>
      <c r="J147" s="7"/>
    </row>
    <row r="148" spans="1:10" s="78" customFormat="1" x14ac:dyDescent="0.2">
      <c r="A148" s="124"/>
      <c r="B148" s="3"/>
      <c r="C148" s="3"/>
      <c r="D148" s="3"/>
      <c r="F148" s="3"/>
      <c r="G148" s="125"/>
      <c r="H148" s="7"/>
      <c r="I148" s="7"/>
      <c r="J148" s="7"/>
    </row>
    <row r="149" spans="1:10" s="78" customFormat="1" x14ac:dyDescent="0.2">
      <c r="A149" s="124"/>
      <c r="B149" s="3"/>
      <c r="C149" s="3"/>
      <c r="D149" s="3"/>
      <c r="F149" s="3"/>
      <c r="G149" s="125"/>
      <c r="H149" s="7"/>
      <c r="I149" s="7"/>
      <c r="J149" s="7"/>
    </row>
    <row r="150" spans="1:10" s="78" customFormat="1" x14ac:dyDescent="0.2">
      <c r="A150" s="124"/>
      <c r="B150" s="3"/>
      <c r="C150" s="3"/>
      <c r="D150" s="3"/>
      <c r="F150" s="3"/>
      <c r="G150" s="125"/>
      <c r="H150" s="7"/>
      <c r="I150" s="7"/>
      <c r="J150" s="7"/>
    </row>
    <row r="151" spans="1:10" s="78" customFormat="1" x14ac:dyDescent="0.2">
      <c r="A151" s="124"/>
      <c r="B151" s="3"/>
      <c r="C151" s="3"/>
      <c r="D151" s="3"/>
      <c r="F151" s="3"/>
      <c r="G151" s="125"/>
      <c r="H151" s="7"/>
      <c r="I151" s="7"/>
      <c r="J151" s="7"/>
    </row>
    <row r="152" spans="1:10" s="78" customFormat="1" x14ac:dyDescent="0.2">
      <c r="A152" s="124"/>
      <c r="B152" s="3"/>
      <c r="C152" s="3"/>
      <c r="D152" s="3"/>
      <c r="F152" s="3"/>
      <c r="G152" s="125"/>
      <c r="H152" s="7"/>
      <c r="I152" s="7"/>
      <c r="J152" s="7"/>
    </row>
    <row r="153" spans="1:10" s="78" customFormat="1" x14ac:dyDescent="0.2">
      <c r="A153" s="124"/>
      <c r="B153" s="3"/>
      <c r="C153" s="3"/>
      <c r="D153" s="3"/>
      <c r="F153" s="3"/>
      <c r="G153" s="125"/>
      <c r="H153" s="7"/>
      <c r="I153" s="7"/>
      <c r="J153" s="7"/>
    </row>
    <row r="154" spans="1:10" s="78" customFormat="1" x14ac:dyDescent="0.2">
      <c r="A154" s="124"/>
      <c r="B154" s="3"/>
      <c r="C154" s="3"/>
      <c r="D154" s="3"/>
      <c r="F154" s="3"/>
      <c r="G154" s="125"/>
      <c r="H154" s="7"/>
      <c r="I154" s="7"/>
      <c r="J154" s="7"/>
    </row>
    <row r="155" spans="1:10" s="78" customFormat="1" x14ac:dyDescent="0.2">
      <c r="A155" s="124"/>
      <c r="B155" s="3"/>
      <c r="C155" s="3"/>
      <c r="D155" s="3"/>
      <c r="F155" s="3"/>
      <c r="G155" s="125"/>
      <c r="H155" s="7"/>
      <c r="I155" s="7"/>
      <c r="J155" s="7"/>
    </row>
    <row r="156" spans="1:10" s="78" customFormat="1" x14ac:dyDescent="0.2">
      <c r="A156" s="124"/>
      <c r="B156" s="3"/>
      <c r="C156" s="3"/>
      <c r="D156" s="3"/>
      <c r="F156" s="3"/>
      <c r="G156" s="125"/>
      <c r="H156" s="7"/>
      <c r="I156" s="7"/>
      <c r="J156" s="7"/>
    </row>
    <row r="157" spans="1:10" s="78" customFormat="1" x14ac:dyDescent="0.2">
      <c r="A157" s="124"/>
      <c r="B157" s="3"/>
      <c r="C157" s="3"/>
      <c r="D157" s="3"/>
      <c r="F157" s="3"/>
      <c r="G157" s="125"/>
      <c r="H157" s="7"/>
      <c r="I157" s="7"/>
      <c r="J157" s="7"/>
    </row>
    <row r="158" spans="1:10" s="78" customFormat="1" x14ac:dyDescent="0.2">
      <c r="A158" s="124"/>
      <c r="B158" s="3"/>
      <c r="C158" s="3"/>
      <c r="D158" s="3"/>
      <c r="F158" s="3"/>
      <c r="G158" s="125"/>
      <c r="H158" s="7"/>
      <c r="I158" s="7"/>
      <c r="J158" s="7"/>
    </row>
    <row r="159" spans="1:10" s="78" customFormat="1" x14ac:dyDescent="0.2">
      <c r="A159" s="124"/>
      <c r="B159" s="3"/>
      <c r="C159" s="3"/>
      <c r="D159" s="3"/>
      <c r="F159" s="3"/>
      <c r="G159" s="125"/>
      <c r="H159" s="7"/>
      <c r="I159" s="7"/>
      <c r="J159" s="7"/>
    </row>
    <row r="160" spans="1:10" s="78" customFormat="1" x14ac:dyDescent="0.2">
      <c r="A160" s="124"/>
      <c r="B160" s="3"/>
      <c r="C160" s="3"/>
      <c r="D160" s="3"/>
      <c r="F160" s="3"/>
      <c r="G160" s="125"/>
      <c r="H160" s="7"/>
      <c r="I160" s="7"/>
      <c r="J160" s="7"/>
    </row>
    <row r="161" spans="1:10" s="78" customFormat="1" x14ac:dyDescent="0.2">
      <c r="A161" s="124"/>
      <c r="B161" s="3"/>
      <c r="C161" s="3"/>
      <c r="D161" s="3"/>
      <c r="F161" s="3"/>
      <c r="G161" s="125"/>
      <c r="H161" s="7"/>
      <c r="I161" s="7"/>
      <c r="J161" s="7"/>
    </row>
    <row r="162" spans="1:10" s="78" customFormat="1" x14ac:dyDescent="0.2">
      <c r="A162" s="124"/>
      <c r="B162" s="3"/>
      <c r="C162" s="3"/>
      <c r="D162" s="3"/>
      <c r="F162" s="3"/>
      <c r="G162" s="125"/>
      <c r="H162" s="7"/>
      <c r="I162" s="7"/>
      <c r="J162" s="7"/>
    </row>
    <row r="163" spans="1:10" s="78" customFormat="1" x14ac:dyDescent="0.2">
      <c r="A163" s="124"/>
      <c r="B163" s="3"/>
      <c r="C163" s="3"/>
      <c r="D163" s="3"/>
      <c r="F163" s="3"/>
      <c r="G163" s="125"/>
      <c r="H163" s="7"/>
      <c r="I163" s="7"/>
      <c r="J163" s="7"/>
    </row>
    <row r="164" spans="1:10" s="78" customFormat="1" x14ac:dyDescent="0.2">
      <c r="A164" s="124"/>
      <c r="B164" s="3"/>
      <c r="C164" s="3"/>
      <c r="D164" s="3"/>
      <c r="F164" s="3"/>
      <c r="G164" s="125"/>
      <c r="H164" s="7"/>
      <c r="I164" s="7"/>
      <c r="J164" s="7"/>
    </row>
    <row r="165" spans="1:10" s="78" customFormat="1" x14ac:dyDescent="0.2">
      <c r="A165" s="124"/>
      <c r="B165" s="3"/>
      <c r="C165" s="3"/>
      <c r="D165" s="3"/>
      <c r="F165" s="3"/>
      <c r="G165" s="125"/>
      <c r="H165" s="7"/>
      <c r="I165" s="7"/>
      <c r="J165" s="7"/>
    </row>
    <row r="166" spans="1:10" s="78" customFormat="1" x14ac:dyDescent="0.2">
      <c r="A166" s="124"/>
      <c r="B166" s="3"/>
      <c r="C166" s="3"/>
      <c r="D166" s="3"/>
      <c r="F166" s="3"/>
      <c r="G166" s="125"/>
      <c r="H166" s="7"/>
      <c r="I166" s="7"/>
      <c r="J166" s="7"/>
    </row>
    <row r="167" spans="1:10" s="78" customFormat="1" x14ac:dyDescent="0.2">
      <c r="A167" s="124"/>
      <c r="B167" s="3"/>
      <c r="C167" s="3"/>
      <c r="D167" s="3"/>
      <c r="F167" s="3"/>
      <c r="G167" s="125"/>
      <c r="H167" s="7"/>
      <c r="I167" s="7"/>
      <c r="J167" s="7"/>
    </row>
    <row r="168" spans="1:10" s="78" customFormat="1" x14ac:dyDescent="0.2">
      <c r="A168" s="124"/>
      <c r="B168" s="3"/>
      <c r="C168" s="3"/>
      <c r="D168" s="3"/>
      <c r="F168" s="3"/>
      <c r="G168" s="125"/>
      <c r="H168" s="7"/>
      <c r="I168" s="7"/>
      <c r="J168" s="7"/>
    </row>
    <row r="169" spans="1:10" s="78" customFormat="1" x14ac:dyDescent="0.2">
      <c r="A169" s="124"/>
      <c r="B169" s="3"/>
      <c r="C169" s="3"/>
      <c r="D169" s="3"/>
      <c r="F169" s="3"/>
      <c r="G169" s="125"/>
      <c r="H169" s="7"/>
      <c r="I169" s="7"/>
      <c r="J169" s="7"/>
    </row>
    <row r="170" spans="1:10" s="78" customFormat="1" x14ac:dyDescent="0.2">
      <c r="A170" s="124"/>
      <c r="B170" s="3"/>
      <c r="C170" s="3"/>
      <c r="D170" s="3"/>
      <c r="F170" s="3"/>
      <c r="G170" s="125"/>
      <c r="H170" s="7"/>
      <c r="I170" s="7"/>
      <c r="J170" s="7"/>
    </row>
    <row r="171" spans="1:10" s="78" customFormat="1" x14ac:dyDescent="0.2">
      <c r="A171" s="124"/>
      <c r="B171" s="3"/>
      <c r="C171" s="3"/>
      <c r="D171" s="3"/>
      <c r="F171" s="3"/>
      <c r="G171" s="125"/>
      <c r="H171" s="7"/>
      <c r="I171" s="7"/>
      <c r="J171" s="7"/>
    </row>
    <row r="172" spans="1:10" s="78" customFormat="1" x14ac:dyDescent="0.2">
      <c r="A172" s="124"/>
      <c r="B172" s="3"/>
      <c r="C172" s="3"/>
      <c r="D172" s="3"/>
      <c r="F172" s="3"/>
      <c r="G172" s="125"/>
      <c r="H172" s="7"/>
      <c r="I172" s="7"/>
      <c r="J172" s="7"/>
    </row>
    <row r="173" spans="1:10" s="78" customFormat="1" x14ac:dyDescent="0.2">
      <c r="A173" s="124"/>
      <c r="B173" s="3"/>
      <c r="C173" s="3"/>
      <c r="D173" s="3"/>
      <c r="F173" s="3"/>
      <c r="G173" s="125"/>
      <c r="H173" s="7"/>
      <c r="I173" s="7"/>
      <c r="J173" s="7"/>
    </row>
    <row r="174" spans="1:10" s="78" customFormat="1" x14ac:dyDescent="0.2">
      <c r="A174" s="124"/>
      <c r="B174" s="3"/>
      <c r="C174" s="3"/>
      <c r="D174" s="3"/>
      <c r="F174" s="3"/>
      <c r="G174" s="125"/>
      <c r="H174" s="7"/>
      <c r="I174" s="7"/>
      <c r="J174" s="7"/>
    </row>
    <row r="175" spans="1:10" s="78" customFormat="1" x14ac:dyDescent="0.2">
      <c r="A175" s="124"/>
      <c r="B175" s="3"/>
      <c r="C175" s="3"/>
      <c r="D175" s="3"/>
      <c r="F175" s="3"/>
      <c r="G175" s="125"/>
      <c r="H175" s="7"/>
      <c r="I175" s="7"/>
      <c r="J175" s="7"/>
    </row>
    <row r="176" spans="1:10" s="78" customFormat="1" x14ac:dyDescent="0.2">
      <c r="A176" s="124"/>
      <c r="B176" s="3"/>
      <c r="C176" s="3"/>
      <c r="D176" s="3"/>
      <c r="F176" s="3"/>
      <c r="G176" s="125"/>
      <c r="H176" s="7"/>
      <c r="I176" s="7"/>
      <c r="J176" s="7"/>
    </row>
    <row r="177" spans="1:10" s="78" customFormat="1" x14ac:dyDescent="0.2">
      <c r="A177" s="124"/>
      <c r="B177" s="3"/>
      <c r="C177" s="3"/>
      <c r="D177" s="3"/>
      <c r="F177" s="3"/>
      <c r="G177" s="125"/>
      <c r="H177" s="7"/>
      <c r="I177" s="7"/>
      <c r="J177" s="7"/>
    </row>
    <row r="178" spans="1:10" s="78" customFormat="1" x14ac:dyDescent="0.2">
      <c r="A178" s="124"/>
      <c r="B178" s="3"/>
      <c r="C178" s="3"/>
      <c r="D178" s="3"/>
      <c r="F178" s="3"/>
      <c r="G178" s="125"/>
      <c r="H178" s="7"/>
      <c r="I178" s="7"/>
      <c r="J178" s="7"/>
    </row>
    <row r="179" spans="1:10" s="78" customFormat="1" x14ac:dyDescent="0.2">
      <c r="A179" s="124"/>
      <c r="B179" s="3"/>
      <c r="C179" s="3"/>
      <c r="D179" s="3"/>
      <c r="F179" s="3"/>
      <c r="G179" s="125"/>
      <c r="H179" s="7"/>
      <c r="I179" s="7"/>
      <c r="J179" s="7"/>
    </row>
    <row r="180" spans="1:10" s="78" customFormat="1" x14ac:dyDescent="0.2">
      <c r="A180" s="124"/>
      <c r="B180" s="3"/>
      <c r="C180" s="3"/>
      <c r="D180" s="3"/>
      <c r="F180" s="3"/>
      <c r="G180" s="125"/>
      <c r="H180" s="7"/>
      <c r="I180" s="7"/>
      <c r="J180" s="7"/>
    </row>
    <row r="181" spans="1:10" s="78" customFormat="1" x14ac:dyDescent="0.2">
      <c r="A181" s="124"/>
      <c r="B181" s="3"/>
      <c r="C181" s="3"/>
      <c r="D181" s="3"/>
      <c r="F181" s="3"/>
      <c r="G181" s="125"/>
      <c r="H181" s="7"/>
      <c r="I181" s="7"/>
      <c r="J181" s="7"/>
    </row>
    <row r="182" spans="1:10" s="78" customFormat="1" x14ac:dyDescent="0.2">
      <c r="A182" s="124"/>
      <c r="B182" s="3"/>
      <c r="C182" s="3"/>
      <c r="D182" s="3"/>
      <c r="F182" s="3"/>
      <c r="G182" s="125"/>
      <c r="H182" s="7"/>
      <c r="I182" s="7"/>
      <c r="J182" s="7"/>
    </row>
    <row r="183" spans="1:10" s="78" customFormat="1" x14ac:dyDescent="0.2">
      <c r="A183" s="124"/>
      <c r="B183" s="3"/>
      <c r="C183" s="3"/>
      <c r="D183" s="3"/>
      <c r="F183" s="3"/>
      <c r="G183" s="125"/>
      <c r="H183" s="7"/>
      <c r="I183" s="7"/>
      <c r="J183" s="7"/>
    </row>
    <row r="184" spans="1:10" s="78" customFormat="1" x14ac:dyDescent="0.2">
      <c r="A184" s="124"/>
      <c r="B184" s="3"/>
      <c r="C184" s="3"/>
      <c r="D184" s="3"/>
      <c r="F184" s="3"/>
      <c r="G184" s="125"/>
      <c r="H184" s="7"/>
      <c r="I184" s="7"/>
      <c r="J184" s="7"/>
    </row>
    <row r="185" spans="1:10" s="78" customFormat="1" x14ac:dyDescent="0.2">
      <c r="A185" s="124"/>
      <c r="B185" s="3"/>
      <c r="C185" s="3"/>
      <c r="D185" s="3"/>
      <c r="F185" s="3"/>
      <c r="G185" s="125"/>
      <c r="H185" s="7"/>
      <c r="I185" s="7"/>
      <c r="J185" s="7"/>
    </row>
    <row r="186" spans="1:10" s="78" customFormat="1" x14ac:dyDescent="0.2">
      <c r="A186" s="124"/>
      <c r="B186" s="3"/>
      <c r="C186" s="3"/>
      <c r="D186" s="3"/>
      <c r="F186" s="3"/>
      <c r="G186" s="125"/>
      <c r="H186" s="7"/>
      <c r="I186" s="7"/>
      <c r="J186" s="7"/>
    </row>
    <row r="187" spans="1:10" s="78" customFormat="1" x14ac:dyDescent="0.2">
      <c r="A187" s="124"/>
      <c r="B187" s="3"/>
      <c r="C187" s="3"/>
      <c r="D187" s="3"/>
      <c r="F187" s="3"/>
      <c r="G187" s="125"/>
      <c r="H187" s="7"/>
      <c r="I187" s="7"/>
      <c r="J187" s="7"/>
    </row>
    <row r="188" spans="1:10" s="78" customFormat="1" x14ac:dyDescent="0.2">
      <c r="A188" s="124"/>
      <c r="B188" s="3"/>
      <c r="C188" s="3"/>
      <c r="D188" s="3"/>
      <c r="F188" s="3"/>
      <c r="G188" s="125"/>
      <c r="H188" s="7"/>
      <c r="I188" s="7"/>
      <c r="J188" s="7"/>
    </row>
    <row r="189" spans="1:10" s="78" customFormat="1" x14ac:dyDescent="0.2">
      <c r="A189" s="124"/>
      <c r="B189" s="3"/>
      <c r="C189" s="3"/>
      <c r="D189" s="3"/>
      <c r="F189" s="3"/>
      <c r="G189" s="125"/>
      <c r="H189" s="7"/>
      <c r="I189" s="7"/>
      <c r="J189" s="7"/>
    </row>
    <row r="190" spans="1:10" s="78" customFormat="1" x14ac:dyDescent="0.2">
      <c r="A190" s="124"/>
      <c r="B190" s="3"/>
      <c r="C190" s="3"/>
      <c r="D190" s="3"/>
      <c r="F190" s="3"/>
      <c r="G190" s="125"/>
      <c r="H190" s="7"/>
      <c r="I190" s="7"/>
      <c r="J190" s="7"/>
    </row>
    <row r="191" spans="1:10" s="78" customFormat="1" x14ac:dyDescent="0.2">
      <c r="A191" s="124"/>
      <c r="B191" s="3"/>
      <c r="C191" s="3"/>
      <c r="D191" s="3"/>
      <c r="F191" s="3"/>
      <c r="G191" s="125"/>
      <c r="H191" s="7"/>
      <c r="I191" s="7"/>
      <c r="J191" s="7"/>
    </row>
    <row r="192" spans="1:10" s="78" customFormat="1" x14ac:dyDescent="0.2">
      <c r="A192" s="124"/>
      <c r="B192" s="3"/>
      <c r="C192" s="3"/>
      <c r="D192" s="3"/>
      <c r="F192" s="3"/>
      <c r="G192" s="125"/>
      <c r="H192" s="7"/>
      <c r="I192" s="7"/>
      <c r="J192" s="7"/>
    </row>
    <row r="193" spans="1:10" s="78" customFormat="1" x14ac:dyDescent="0.2">
      <c r="A193" s="124"/>
      <c r="B193" s="3"/>
      <c r="C193" s="3"/>
      <c r="D193" s="3"/>
      <c r="F193" s="3"/>
      <c r="G193" s="125"/>
      <c r="H193" s="7"/>
      <c r="I193" s="7"/>
      <c r="J193" s="7"/>
    </row>
    <row r="194" spans="1:10" s="78" customFormat="1" x14ac:dyDescent="0.2">
      <c r="A194" s="124"/>
      <c r="B194" s="3"/>
      <c r="C194" s="3"/>
      <c r="D194" s="3"/>
      <c r="F194" s="3"/>
      <c r="G194" s="125"/>
      <c r="H194" s="7"/>
      <c r="I194" s="7"/>
      <c r="J194" s="7"/>
    </row>
    <row r="195" spans="1:10" s="78" customFormat="1" x14ac:dyDescent="0.2">
      <c r="A195" s="124"/>
      <c r="B195" s="3"/>
      <c r="C195" s="3"/>
      <c r="D195" s="3"/>
      <c r="F195" s="3"/>
      <c r="G195" s="125"/>
      <c r="H195" s="7"/>
      <c r="I195" s="7"/>
      <c r="J195" s="7"/>
    </row>
    <row r="196" spans="1:10" s="78" customFormat="1" x14ac:dyDescent="0.2">
      <c r="A196" s="124"/>
      <c r="B196" s="3"/>
      <c r="C196" s="3"/>
      <c r="D196" s="3"/>
      <c r="F196" s="3"/>
      <c r="G196" s="125"/>
      <c r="H196" s="7"/>
      <c r="I196" s="7"/>
      <c r="J196" s="7"/>
    </row>
    <row r="197" spans="1:10" s="78" customFormat="1" x14ac:dyDescent="0.2">
      <c r="A197" s="124"/>
      <c r="B197" s="3"/>
      <c r="C197" s="3"/>
      <c r="D197" s="3"/>
      <c r="F197" s="3"/>
      <c r="G197" s="125"/>
      <c r="H197" s="7"/>
      <c r="I197" s="7"/>
      <c r="J197" s="7"/>
    </row>
    <row r="198" spans="1:10" s="78" customFormat="1" x14ac:dyDescent="0.2">
      <c r="A198" s="124"/>
      <c r="B198" s="3"/>
      <c r="C198" s="3"/>
      <c r="D198" s="3"/>
      <c r="F198" s="3"/>
      <c r="G198" s="125"/>
      <c r="H198" s="7"/>
      <c r="I198" s="7"/>
      <c r="J198" s="7"/>
    </row>
    <row r="199" spans="1:10" s="78" customFormat="1" x14ac:dyDescent="0.2">
      <c r="A199" s="124"/>
      <c r="B199" s="3"/>
      <c r="C199" s="3"/>
      <c r="D199" s="3"/>
      <c r="F199" s="3"/>
      <c r="G199" s="125"/>
      <c r="H199" s="7"/>
      <c r="I199" s="7"/>
      <c r="J199" s="7"/>
    </row>
    <row r="200" spans="1:10" s="78" customFormat="1" x14ac:dyDescent="0.2">
      <c r="A200" s="124"/>
      <c r="B200" s="3"/>
      <c r="C200" s="3"/>
      <c r="D200" s="3"/>
      <c r="F200" s="3"/>
      <c r="G200" s="125"/>
      <c r="H200" s="7"/>
      <c r="I200" s="7"/>
      <c r="J200" s="7"/>
    </row>
    <row r="201" spans="1:10" s="78" customFormat="1" x14ac:dyDescent="0.2">
      <c r="A201" s="124"/>
      <c r="B201" s="3"/>
      <c r="C201" s="3"/>
      <c r="D201" s="3"/>
      <c r="F201" s="3"/>
      <c r="G201" s="125"/>
      <c r="H201" s="7"/>
      <c r="I201" s="7"/>
      <c r="J201" s="7"/>
    </row>
    <row r="202" spans="1:10" s="78" customFormat="1" x14ac:dyDescent="0.2">
      <c r="A202" s="124"/>
      <c r="B202" s="3"/>
      <c r="C202" s="3"/>
      <c r="D202" s="3"/>
      <c r="F202" s="3"/>
      <c r="G202" s="125"/>
      <c r="H202" s="7"/>
      <c r="I202" s="7"/>
      <c r="J202" s="7"/>
    </row>
    <row r="203" spans="1:10" s="78" customFormat="1" x14ac:dyDescent="0.2">
      <c r="A203" s="124"/>
      <c r="B203" s="3"/>
      <c r="C203" s="3"/>
      <c r="D203" s="3"/>
      <c r="F203" s="3"/>
      <c r="G203" s="125"/>
      <c r="H203" s="7"/>
      <c r="I203" s="7"/>
      <c r="J203" s="7"/>
    </row>
    <row r="204" spans="1:10" s="78" customFormat="1" x14ac:dyDescent="0.2">
      <c r="A204" s="124"/>
      <c r="B204" s="3"/>
      <c r="C204" s="3"/>
      <c r="D204" s="3"/>
      <c r="F204" s="3"/>
      <c r="G204" s="125"/>
      <c r="H204" s="7"/>
      <c r="I204" s="7"/>
      <c r="J204" s="7"/>
    </row>
    <row r="205" spans="1:10" s="78" customFormat="1" x14ac:dyDescent="0.2">
      <c r="A205" s="124"/>
      <c r="B205" s="3"/>
      <c r="C205" s="3"/>
      <c r="D205" s="3"/>
      <c r="F205" s="3"/>
      <c r="G205" s="125"/>
      <c r="H205" s="7"/>
      <c r="I205" s="7"/>
      <c r="J205" s="7"/>
    </row>
    <row r="206" spans="1:10" s="78" customFormat="1" x14ac:dyDescent="0.2">
      <c r="A206" s="124"/>
      <c r="B206" s="3"/>
      <c r="C206" s="3"/>
      <c r="D206" s="3"/>
      <c r="F206" s="3"/>
      <c r="G206" s="125"/>
      <c r="H206" s="7"/>
      <c r="I206" s="7"/>
      <c r="J206" s="7"/>
    </row>
    <row r="207" spans="1:10" s="78" customFormat="1" x14ac:dyDescent="0.2">
      <c r="A207" s="124"/>
      <c r="B207" s="3"/>
      <c r="C207" s="3"/>
      <c r="D207" s="3"/>
      <c r="F207" s="3"/>
      <c r="G207" s="125"/>
      <c r="H207" s="7"/>
      <c r="I207" s="7"/>
      <c r="J207" s="7"/>
    </row>
    <row r="208" spans="1:10" s="78" customFormat="1" x14ac:dyDescent="0.2">
      <c r="A208" s="124"/>
      <c r="B208" s="3"/>
      <c r="C208" s="3"/>
      <c r="D208" s="3"/>
      <c r="F208" s="3"/>
      <c r="G208" s="125"/>
      <c r="H208" s="7"/>
      <c r="I208" s="7"/>
      <c r="J208" s="7"/>
    </row>
    <row r="209" spans="1:10" s="78" customFormat="1" x14ac:dyDescent="0.2">
      <c r="A209" s="124"/>
      <c r="B209" s="3"/>
      <c r="C209" s="3"/>
      <c r="D209" s="3"/>
      <c r="F209" s="3"/>
      <c r="G209" s="125"/>
      <c r="H209" s="7"/>
      <c r="I209" s="7"/>
      <c r="J209" s="7"/>
    </row>
    <row r="210" spans="1:10" s="78" customFormat="1" x14ac:dyDescent="0.2">
      <c r="A210" s="124"/>
      <c r="B210" s="3"/>
      <c r="C210" s="3"/>
      <c r="D210" s="3"/>
      <c r="F210" s="3"/>
      <c r="G210" s="125"/>
      <c r="H210" s="7"/>
      <c r="I210" s="7"/>
      <c r="J210" s="7"/>
    </row>
    <row r="211" spans="1:10" s="78" customFormat="1" x14ac:dyDescent="0.2">
      <c r="A211" s="124"/>
      <c r="B211" s="3"/>
      <c r="C211" s="3"/>
      <c r="D211" s="3"/>
      <c r="F211" s="3"/>
      <c r="G211" s="125"/>
      <c r="H211" s="7"/>
      <c r="I211" s="7"/>
      <c r="J211" s="7"/>
    </row>
    <row r="212" spans="1:10" s="78" customFormat="1" x14ac:dyDescent="0.2">
      <c r="A212" s="124"/>
      <c r="B212" s="3"/>
      <c r="C212" s="3"/>
      <c r="D212" s="3"/>
      <c r="F212" s="3"/>
      <c r="G212" s="125"/>
      <c r="H212" s="7"/>
      <c r="I212" s="7"/>
      <c r="J212" s="7"/>
    </row>
    <row r="213" spans="1:10" s="78" customFormat="1" x14ac:dyDescent="0.2">
      <c r="A213" s="124"/>
      <c r="B213" s="3"/>
      <c r="C213" s="3"/>
      <c r="D213" s="3"/>
      <c r="F213" s="3"/>
      <c r="G213" s="125"/>
      <c r="H213" s="7"/>
      <c r="I213" s="7"/>
      <c r="J213" s="7"/>
    </row>
    <row r="214" spans="1:10" s="78" customFormat="1" x14ac:dyDescent="0.2">
      <c r="A214" s="124"/>
      <c r="B214" s="3"/>
      <c r="C214" s="3"/>
      <c r="D214" s="3"/>
      <c r="F214" s="3"/>
      <c r="G214" s="125"/>
      <c r="H214" s="7"/>
      <c r="I214" s="7"/>
      <c r="J214" s="7"/>
    </row>
    <row r="215" spans="1:10" s="78" customFormat="1" x14ac:dyDescent="0.2">
      <c r="A215" s="124"/>
      <c r="B215" s="3"/>
      <c r="C215" s="3"/>
      <c r="D215" s="3"/>
      <c r="F215" s="3"/>
      <c r="G215" s="125"/>
      <c r="H215" s="7"/>
      <c r="I215" s="7"/>
      <c r="J215" s="7"/>
    </row>
    <row r="216" spans="1:10" s="78" customFormat="1" x14ac:dyDescent="0.2">
      <c r="A216" s="124"/>
      <c r="B216" s="3"/>
      <c r="C216" s="3"/>
      <c r="D216" s="3"/>
      <c r="F216" s="3"/>
      <c r="G216" s="125"/>
      <c r="H216" s="7"/>
      <c r="I216" s="7"/>
      <c r="J216" s="7"/>
    </row>
    <row r="217" spans="1:10" s="78" customFormat="1" x14ac:dyDescent="0.2">
      <c r="A217" s="124"/>
      <c r="B217" s="3"/>
      <c r="C217" s="3"/>
      <c r="D217" s="3"/>
      <c r="F217" s="3"/>
      <c r="G217" s="125"/>
      <c r="H217" s="7"/>
      <c r="I217" s="7"/>
      <c r="J217" s="7"/>
    </row>
    <row r="218" spans="1:10" s="78" customFormat="1" x14ac:dyDescent="0.2">
      <c r="A218" s="124"/>
      <c r="B218" s="3"/>
      <c r="C218" s="3"/>
      <c r="D218" s="3"/>
      <c r="F218" s="3"/>
      <c r="G218" s="125"/>
      <c r="H218" s="7"/>
      <c r="I218" s="7"/>
      <c r="J218" s="7"/>
    </row>
    <row r="219" spans="1:10" s="78" customFormat="1" x14ac:dyDescent="0.2">
      <c r="A219" s="124"/>
      <c r="B219" s="3"/>
      <c r="C219" s="3"/>
      <c r="D219" s="3"/>
      <c r="F219" s="3"/>
      <c r="G219" s="125"/>
      <c r="H219" s="7"/>
      <c r="I219" s="7"/>
      <c r="J219" s="7"/>
    </row>
    <row r="220" spans="1:10" s="78" customFormat="1" x14ac:dyDescent="0.2">
      <c r="A220" s="124"/>
      <c r="B220" s="3"/>
      <c r="C220" s="3"/>
      <c r="D220" s="3"/>
      <c r="F220" s="3"/>
      <c r="G220" s="125"/>
      <c r="H220" s="7"/>
      <c r="I220" s="7"/>
      <c r="J220" s="7"/>
    </row>
    <row r="221" spans="1:10" s="78" customFormat="1" x14ac:dyDescent="0.2">
      <c r="A221" s="124"/>
      <c r="B221" s="3"/>
      <c r="C221" s="3"/>
      <c r="D221" s="3"/>
      <c r="F221" s="3"/>
      <c r="G221" s="125"/>
      <c r="H221" s="7"/>
      <c r="I221" s="7"/>
      <c r="J221" s="7"/>
    </row>
    <row r="222" spans="1:10" s="78" customFormat="1" x14ac:dyDescent="0.2">
      <c r="A222" s="124"/>
      <c r="B222" s="3"/>
      <c r="C222" s="3"/>
      <c r="D222" s="3"/>
      <c r="F222" s="3"/>
      <c r="G222" s="125"/>
      <c r="H222" s="7"/>
      <c r="I222" s="7"/>
      <c r="J222" s="7"/>
    </row>
    <row r="223" spans="1:10" s="78" customFormat="1" x14ac:dyDescent="0.2">
      <c r="A223" s="124"/>
      <c r="B223" s="3"/>
      <c r="C223" s="3"/>
      <c r="D223" s="3"/>
      <c r="F223" s="3"/>
      <c r="G223" s="125"/>
      <c r="H223" s="7"/>
      <c r="I223" s="7"/>
      <c r="J223" s="7"/>
    </row>
    <row r="224" spans="1:10" s="78" customFormat="1" x14ac:dyDescent="0.2">
      <c r="A224" s="124"/>
      <c r="B224" s="3"/>
      <c r="C224" s="3"/>
      <c r="D224" s="3"/>
      <c r="F224" s="3"/>
      <c r="G224" s="125"/>
      <c r="H224" s="7"/>
      <c r="I224" s="7"/>
      <c r="J224" s="7"/>
    </row>
    <row r="225" spans="1:10" s="78" customFormat="1" x14ac:dyDescent="0.2">
      <c r="A225" s="124"/>
      <c r="B225" s="3"/>
      <c r="C225" s="3"/>
      <c r="D225" s="3"/>
      <c r="F225" s="3"/>
      <c r="G225" s="125"/>
      <c r="H225" s="7"/>
      <c r="I225" s="7"/>
      <c r="J225" s="7"/>
    </row>
    <row r="226" spans="1:10" s="78" customFormat="1" x14ac:dyDescent="0.2">
      <c r="A226" s="124"/>
      <c r="B226" s="3"/>
      <c r="C226" s="3"/>
      <c r="D226" s="3"/>
      <c r="F226" s="3"/>
      <c r="G226" s="125"/>
      <c r="H226" s="7"/>
      <c r="I226" s="7"/>
      <c r="J226" s="7"/>
    </row>
    <row r="227" spans="1:10" s="78" customFormat="1" x14ac:dyDescent="0.2">
      <c r="A227" s="124"/>
      <c r="B227" s="3"/>
      <c r="C227" s="3"/>
      <c r="D227" s="3"/>
      <c r="F227" s="3"/>
      <c r="G227" s="125"/>
      <c r="H227" s="7"/>
      <c r="I227" s="7"/>
      <c r="J227" s="7"/>
    </row>
    <row r="228" spans="1:10" s="78" customFormat="1" x14ac:dyDescent="0.2">
      <c r="A228" s="124"/>
      <c r="B228" s="3"/>
      <c r="C228" s="3"/>
      <c r="D228" s="3"/>
      <c r="F228" s="3"/>
      <c r="G228" s="125"/>
      <c r="H228" s="7"/>
      <c r="I228" s="7"/>
      <c r="J228" s="7"/>
    </row>
    <row r="229" spans="1:10" s="78" customFormat="1" x14ac:dyDescent="0.2">
      <c r="A229" s="124"/>
      <c r="B229" s="3"/>
      <c r="C229" s="3"/>
      <c r="D229" s="3"/>
      <c r="F229" s="3"/>
      <c r="G229" s="125"/>
      <c r="H229" s="7"/>
      <c r="I229" s="7"/>
      <c r="J229" s="7"/>
    </row>
    <row r="230" spans="1:10" s="78" customFormat="1" x14ac:dyDescent="0.2">
      <c r="A230" s="124"/>
      <c r="B230" s="3"/>
      <c r="C230" s="3"/>
      <c r="D230" s="3"/>
      <c r="F230" s="3"/>
      <c r="G230" s="125"/>
      <c r="H230" s="7"/>
      <c r="I230" s="7"/>
      <c r="J230" s="7"/>
    </row>
    <row r="231" spans="1:10" s="78" customFormat="1" x14ac:dyDescent="0.2">
      <c r="A231" s="124"/>
      <c r="B231" s="3"/>
      <c r="C231" s="3"/>
      <c r="D231" s="3"/>
      <c r="F231" s="3"/>
      <c r="G231" s="125"/>
      <c r="H231" s="7"/>
      <c r="I231" s="7"/>
      <c r="J231" s="7"/>
    </row>
    <row r="232" spans="1:10" s="78" customFormat="1" x14ac:dyDescent="0.2">
      <c r="A232" s="124"/>
      <c r="B232" s="3"/>
      <c r="C232" s="3"/>
      <c r="D232" s="3"/>
      <c r="F232" s="3"/>
      <c r="G232" s="125"/>
      <c r="H232" s="7"/>
      <c r="I232" s="7"/>
      <c r="J232" s="7"/>
    </row>
    <row r="233" spans="1:10" s="78" customFormat="1" x14ac:dyDescent="0.2">
      <c r="A233" s="124"/>
      <c r="B233" s="3"/>
      <c r="C233" s="3"/>
      <c r="D233" s="3"/>
      <c r="F233" s="3"/>
      <c r="G233" s="125"/>
      <c r="H233" s="7"/>
      <c r="I233" s="7"/>
      <c r="J233" s="7"/>
    </row>
    <row r="234" spans="1:10" s="78" customFormat="1" x14ac:dyDescent="0.2">
      <c r="A234" s="124"/>
      <c r="B234" s="3"/>
      <c r="C234" s="3"/>
      <c r="D234" s="3"/>
      <c r="F234" s="3"/>
      <c r="G234" s="125"/>
      <c r="H234" s="7"/>
      <c r="I234" s="7"/>
      <c r="J234" s="7"/>
    </row>
    <row r="235" spans="1:10" s="78" customFormat="1" x14ac:dyDescent="0.2">
      <c r="A235" s="124"/>
      <c r="B235" s="3"/>
      <c r="C235" s="3"/>
      <c r="D235" s="3"/>
      <c r="F235" s="3"/>
      <c r="G235" s="125"/>
      <c r="H235" s="7"/>
      <c r="I235" s="7"/>
      <c r="J235" s="7"/>
    </row>
    <row r="236" spans="1:10" s="78" customFormat="1" x14ac:dyDescent="0.2">
      <c r="A236" s="124"/>
      <c r="B236" s="3"/>
      <c r="C236" s="3"/>
      <c r="D236" s="3"/>
      <c r="F236" s="3"/>
      <c r="G236" s="125"/>
      <c r="H236" s="7"/>
      <c r="I236" s="7"/>
      <c r="J236" s="7"/>
    </row>
    <row r="237" spans="1:10" s="78" customFormat="1" x14ac:dyDescent="0.2">
      <c r="A237" s="124"/>
      <c r="B237" s="3"/>
      <c r="C237" s="3"/>
      <c r="D237" s="3"/>
      <c r="F237" s="3"/>
      <c r="G237" s="125"/>
      <c r="H237" s="7"/>
      <c r="I237" s="7"/>
      <c r="J237" s="7"/>
    </row>
    <row r="238" spans="1:10" s="78" customFormat="1" x14ac:dyDescent="0.2">
      <c r="A238" s="124"/>
      <c r="B238" s="3"/>
      <c r="C238" s="3"/>
      <c r="D238" s="3"/>
      <c r="F238" s="3"/>
      <c r="G238" s="125"/>
      <c r="H238" s="7"/>
      <c r="I238" s="7"/>
      <c r="J238" s="7"/>
    </row>
  </sheetData>
  <mergeCells count="19">
    <mergeCell ref="C11:F11"/>
    <mergeCell ref="C13:F13"/>
    <mergeCell ref="C14:F14"/>
    <mergeCell ref="C15:F15"/>
    <mergeCell ref="C3:F3"/>
    <mergeCell ref="C4:F4"/>
    <mergeCell ref="C5:F5"/>
    <mergeCell ref="C7:F7"/>
    <mergeCell ref="C8:F8"/>
    <mergeCell ref="C36:F36"/>
    <mergeCell ref="C29:F29"/>
    <mergeCell ref="C35:F35"/>
    <mergeCell ref="C23:F23"/>
    <mergeCell ref="C24:F24"/>
    <mergeCell ref="C17:F17"/>
    <mergeCell ref="C19:F19"/>
    <mergeCell ref="C21:F21"/>
    <mergeCell ref="C16:F16"/>
    <mergeCell ref="C30:F30"/>
  </mergeCells>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41"/>
  <sheetViews>
    <sheetView showGridLines="0" zoomScaleNormal="100" workbookViewId="0">
      <selection activeCell="C65" sqref="C65"/>
    </sheetView>
  </sheetViews>
  <sheetFormatPr baseColWidth="10" defaultColWidth="9.140625" defaultRowHeight="12" x14ac:dyDescent="0.2"/>
  <cols>
    <col min="1" max="1" width="8.42578125" style="124" bestFit="1" customWidth="1"/>
    <col min="2" max="2" width="1.85546875" style="2" customWidth="1"/>
    <col min="3" max="3" width="71.85546875" style="7" customWidth="1"/>
    <col min="4" max="4" width="2.140625" style="7" customWidth="1"/>
    <col min="5" max="5" width="14" style="78" customWidth="1"/>
    <col min="6" max="6" width="14" style="3" customWidth="1"/>
    <col min="7" max="7" width="1.42578125" style="3" customWidth="1"/>
    <col min="8" max="8" width="7.28515625" style="125" bestFit="1" customWidth="1"/>
    <col min="9" max="9" width="7.28515625" style="375" customWidth="1"/>
    <col min="10" max="16384" width="9.140625" style="7"/>
  </cols>
  <sheetData>
    <row r="1" spans="1:9" x14ac:dyDescent="0.2">
      <c r="A1" s="1"/>
      <c r="B1" s="1"/>
      <c r="C1" s="130"/>
      <c r="D1" s="130"/>
      <c r="E1" s="131"/>
      <c r="F1" s="132"/>
      <c r="G1" s="132"/>
      <c r="H1" s="6"/>
    </row>
    <row r="2" spans="1:9" x14ac:dyDescent="0.2">
      <c r="A2" s="1"/>
      <c r="B2" s="1"/>
      <c r="C2" s="130"/>
      <c r="D2" s="130"/>
      <c r="E2" s="131"/>
      <c r="F2" s="132"/>
      <c r="G2" s="132"/>
      <c r="H2" s="6"/>
    </row>
    <row r="3" spans="1:9" ht="24.75" x14ac:dyDescent="0.25">
      <c r="A3" s="218" t="s">
        <v>309</v>
      </c>
      <c r="C3" s="277" t="str">
        <f>"Jahresrechnung "&amp;TEXT(Parametereingabe!C6,"")&amp;", "&amp;TEXT(Parametereingabe!C7,"")</f>
        <v>Jahresrechnung Muster AG, Zürich</v>
      </c>
      <c r="D3" s="92"/>
      <c r="E3" s="134"/>
      <c r="F3" s="79" t="s">
        <v>5</v>
      </c>
      <c r="G3" s="38"/>
      <c r="H3" s="227" t="s">
        <v>158</v>
      </c>
      <c r="I3" s="376"/>
    </row>
    <row r="4" spans="1:9" s="78" customFormat="1" ht="42" customHeight="1" x14ac:dyDescent="0.4">
      <c r="A4" s="222" t="s">
        <v>5</v>
      </c>
      <c r="B4" s="138"/>
      <c r="C4" s="255" t="s">
        <v>22</v>
      </c>
      <c r="D4" s="36"/>
      <c r="F4" s="20"/>
      <c r="G4" s="20"/>
      <c r="H4" s="227" t="s">
        <v>5</v>
      </c>
      <c r="I4" s="376"/>
    </row>
    <row r="5" spans="1:9" s="3" customFormat="1" x14ac:dyDescent="0.2">
      <c r="A5" s="1"/>
      <c r="B5" s="2"/>
      <c r="C5" s="20" t="s">
        <v>180</v>
      </c>
      <c r="D5" s="20"/>
      <c r="E5" s="78"/>
      <c r="F5" s="20"/>
      <c r="G5" s="20"/>
      <c r="H5" s="6"/>
      <c r="I5" s="375"/>
    </row>
    <row r="6" spans="1:9" ht="17.100000000000001" customHeight="1" x14ac:dyDescent="0.25">
      <c r="A6" s="1"/>
      <c r="C6" s="3"/>
      <c r="D6" s="4"/>
      <c r="E6" s="355">
        <f>Parametereingabe!C10</f>
        <v>41639</v>
      </c>
      <c r="F6" s="295">
        <f>Parametereingabe!C13</f>
        <v>41274</v>
      </c>
      <c r="G6" s="5"/>
      <c r="H6" s="6"/>
    </row>
    <row r="7" spans="1:9" ht="25.5" customHeight="1" x14ac:dyDescent="0.25">
      <c r="A7" s="1" t="s">
        <v>193</v>
      </c>
      <c r="C7" s="272" t="s">
        <v>163</v>
      </c>
      <c r="D7" s="4"/>
      <c r="E7" s="356"/>
      <c r="F7" s="296"/>
      <c r="G7" s="4"/>
      <c r="H7" s="6" t="s">
        <v>5</v>
      </c>
    </row>
    <row r="8" spans="1:9" ht="15.75" customHeight="1" x14ac:dyDescent="0.2">
      <c r="A8" s="1"/>
      <c r="C8" s="8" t="s">
        <v>5</v>
      </c>
      <c r="D8" s="8"/>
      <c r="E8" s="357"/>
      <c r="F8" s="10"/>
      <c r="G8" s="10"/>
      <c r="H8" s="6"/>
    </row>
    <row r="9" spans="1:9" ht="27.75" customHeight="1" x14ac:dyDescent="0.2">
      <c r="A9" s="11" t="s">
        <v>194</v>
      </c>
      <c r="B9" s="12"/>
      <c r="C9" s="271" t="s">
        <v>165</v>
      </c>
      <c r="D9" s="8"/>
      <c r="E9" s="357"/>
      <c r="F9" s="10"/>
      <c r="G9" s="10"/>
      <c r="H9" s="6" t="s">
        <v>149</v>
      </c>
    </row>
    <row r="10" spans="1:9" ht="15" customHeight="1" x14ac:dyDescent="0.2">
      <c r="A10" s="1" t="s">
        <v>12</v>
      </c>
      <c r="C10" s="81" t="s">
        <v>121</v>
      </c>
      <c r="D10" s="82"/>
      <c r="E10" s="257">
        <f>140499-15000-25000-20000+50000+3</f>
        <v>130502</v>
      </c>
      <c r="F10" s="123">
        <f>89000-20000+45</f>
        <v>69045</v>
      </c>
      <c r="G10" s="91"/>
      <c r="H10" s="6" t="s">
        <v>153</v>
      </c>
    </row>
    <row r="11" spans="1:9" ht="15" customHeight="1" x14ac:dyDescent="0.2">
      <c r="A11" s="11" t="s">
        <v>12</v>
      </c>
      <c r="B11" s="12"/>
      <c r="C11" s="81" t="s">
        <v>120</v>
      </c>
      <c r="D11" s="82"/>
      <c r="E11" s="257">
        <f>15000+25000+20000</f>
        <v>60000</v>
      </c>
      <c r="F11" s="123">
        <f>10000+20000</f>
        <v>30000</v>
      </c>
      <c r="G11" s="91"/>
      <c r="H11" s="6" t="s">
        <v>250</v>
      </c>
    </row>
    <row r="12" spans="1:9" ht="15" customHeight="1" x14ac:dyDescent="0.2">
      <c r="A12" s="1" t="s">
        <v>13</v>
      </c>
      <c r="C12" s="89" t="s">
        <v>6</v>
      </c>
      <c r="D12" s="86"/>
      <c r="E12" s="258">
        <v>900500</v>
      </c>
      <c r="F12" s="88">
        <v>1000001</v>
      </c>
      <c r="G12" s="91"/>
      <c r="H12" s="6" t="s">
        <v>154</v>
      </c>
    </row>
    <row r="13" spans="1:9" ht="15" customHeight="1" x14ac:dyDescent="0.2">
      <c r="A13" s="1" t="s">
        <v>14</v>
      </c>
      <c r="C13" s="89" t="s">
        <v>15</v>
      </c>
      <c r="D13" s="86"/>
      <c r="E13" s="258">
        <v>92000</v>
      </c>
      <c r="F13" s="88">
        <v>70000</v>
      </c>
      <c r="G13" s="91"/>
      <c r="H13" s="6" t="s">
        <v>154</v>
      </c>
    </row>
    <row r="14" spans="1:9" ht="15" customHeight="1" x14ac:dyDescent="0.2">
      <c r="A14" s="1" t="s">
        <v>16</v>
      </c>
      <c r="C14" s="89" t="s">
        <v>17</v>
      </c>
      <c r="D14" s="86"/>
      <c r="E14" s="258">
        <v>1200000</v>
      </c>
      <c r="F14" s="88">
        <v>950000</v>
      </c>
      <c r="G14" s="91"/>
      <c r="H14" s="13" t="s">
        <v>5</v>
      </c>
      <c r="I14" s="377"/>
    </row>
    <row r="15" spans="1:9" ht="15" customHeight="1" x14ac:dyDescent="0.2">
      <c r="A15" s="1" t="s">
        <v>18</v>
      </c>
      <c r="C15" s="112" t="s">
        <v>7</v>
      </c>
      <c r="D15" s="139"/>
      <c r="E15" s="259">
        <v>19000</v>
      </c>
      <c r="F15" s="140">
        <v>24000</v>
      </c>
      <c r="G15" s="91"/>
      <c r="H15" s="6"/>
    </row>
    <row r="16" spans="1:9" ht="15" customHeight="1" thickBot="1" x14ac:dyDescent="0.25">
      <c r="A16" s="1"/>
      <c r="C16" s="273" t="s">
        <v>166</v>
      </c>
      <c r="D16" s="141"/>
      <c r="E16" s="260">
        <f>SUM(E10:E15)</f>
        <v>2402002</v>
      </c>
      <c r="F16" s="71">
        <f>SUM(F10:F15)</f>
        <v>2143046</v>
      </c>
      <c r="G16" s="142"/>
      <c r="H16" s="6"/>
    </row>
    <row r="17" spans="1:9" ht="15" customHeight="1" x14ac:dyDescent="0.2">
      <c r="A17" s="1"/>
      <c r="C17" s="471" t="s">
        <v>321</v>
      </c>
      <c r="D17" s="470"/>
      <c r="E17" s="473">
        <f>E16/E28</f>
        <v>0.65682271981256779</v>
      </c>
      <c r="F17" s="474">
        <f>F16/F28</f>
        <v>0.63515613005868921</v>
      </c>
      <c r="G17" s="142"/>
      <c r="H17" s="6"/>
    </row>
    <row r="18" spans="1:9" ht="30" customHeight="1" x14ac:dyDescent="0.2">
      <c r="A18" s="1"/>
      <c r="C18" s="8" t="s">
        <v>5</v>
      </c>
      <c r="D18" s="8"/>
      <c r="E18" s="261"/>
      <c r="F18" s="10"/>
      <c r="G18" s="10"/>
      <c r="H18" s="6"/>
    </row>
    <row r="19" spans="1:9" ht="13.5" x14ac:dyDescent="0.2">
      <c r="A19" s="11" t="s">
        <v>195</v>
      </c>
      <c r="B19" s="12"/>
      <c r="C19" s="271" t="s">
        <v>167</v>
      </c>
      <c r="D19" s="8"/>
      <c r="E19" s="261"/>
      <c r="F19" s="10"/>
      <c r="G19" s="10"/>
      <c r="H19" s="6" t="s">
        <v>149</v>
      </c>
    </row>
    <row r="20" spans="1:9" ht="15" customHeight="1" x14ac:dyDescent="0.2">
      <c r="A20" s="1" t="s">
        <v>12</v>
      </c>
      <c r="C20" s="49" t="s">
        <v>19</v>
      </c>
      <c r="D20" s="143"/>
      <c r="E20" s="262">
        <v>105000</v>
      </c>
      <c r="F20" s="51">
        <v>101000</v>
      </c>
      <c r="G20" s="91"/>
      <c r="H20" s="6" t="s">
        <v>299</v>
      </c>
    </row>
    <row r="21" spans="1:9" s="15" customFormat="1" ht="15" customHeight="1" x14ac:dyDescent="0.2">
      <c r="A21" s="1" t="s">
        <v>13</v>
      </c>
      <c r="B21" s="2"/>
      <c r="C21" s="89" t="s">
        <v>20</v>
      </c>
      <c r="D21" s="86"/>
      <c r="E21" s="258">
        <v>120000</v>
      </c>
      <c r="F21" s="88">
        <v>120000</v>
      </c>
      <c r="G21" s="91"/>
      <c r="H21" s="6"/>
      <c r="I21" s="375"/>
    </row>
    <row r="22" spans="1:9" s="15" customFormat="1" ht="15" customHeight="1" x14ac:dyDescent="0.2">
      <c r="A22" s="1" t="s">
        <v>14</v>
      </c>
      <c r="B22" s="2"/>
      <c r="C22" s="89" t="s">
        <v>8</v>
      </c>
      <c r="D22" s="86"/>
      <c r="E22" s="258">
        <v>880000</v>
      </c>
      <c r="F22" s="88">
        <v>850000</v>
      </c>
      <c r="G22" s="91"/>
      <c r="H22" s="6"/>
      <c r="I22" s="375"/>
    </row>
    <row r="23" spans="1:9" s="15" customFormat="1" ht="15" customHeight="1" x14ac:dyDescent="0.2">
      <c r="A23" s="1" t="s">
        <v>16</v>
      </c>
      <c r="B23" s="2"/>
      <c r="C23" s="89" t="s">
        <v>9</v>
      </c>
      <c r="D23" s="86"/>
      <c r="E23" s="258">
        <v>150000</v>
      </c>
      <c r="F23" s="88">
        <v>160000</v>
      </c>
      <c r="G23" s="91"/>
      <c r="H23" s="6"/>
      <c r="I23" s="375"/>
    </row>
    <row r="24" spans="1:9" ht="15" customHeight="1" x14ac:dyDescent="0.2">
      <c r="A24" s="1" t="s">
        <v>18</v>
      </c>
      <c r="C24" s="58" t="s">
        <v>227</v>
      </c>
      <c r="D24" s="52"/>
      <c r="E24" s="263">
        <v>0</v>
      </c>
      <c r="F24" s="144">
        <v>0</v>
      </c>
      <c r="G24" s="91"/>
      <c r="H24" s="6" t="s">
        <v>251</v>
      </c>
    </row>
    <row r="25" spans="1:9" ht="15" customHeight="1" thickBot="1" x14ac:dyDescent="0.25">
      <c r="A25" s="1" t="s">
        <v>5</v>
      </c>
      <c r="C25" s="273" t="s">
        <v>168</v>
      </c>
      <c r="D25" s="141"/>
      <c r="E25" s="260">
        <f>SUM(E20:E24)</f>
        <v>1255000</v>
      </c>
      <c r="F25" s="71">
        <f>SUM(F20:F24)</f>
        <v>1231000</v>
      </c>
      <c r="G25" s="142"/>
      <c r="H25" s="6"/>
    </row>
    <row r="26" spans="1:9" ht="15" customHeight="1" x14ac:dyDescent="0.2">
      <c r="A26" s="1"/>
      <c r="C26" s="472" t="s">
        <v>321</v>
      </c>
      <c r="D26" s="469"/>
      <c r="E26" s="475">
        <f>E25/E28</f>
        <v>0.34317728018743221</v>
      </c>
      <c r="F26" s="476">
        <f>F25/F28</f>
        <v>0.36484386994131079</v>
      </c>
      <c r="G26" s="142"/>
      <c r="H26" s="6"/>
    </row>
    <row r="27" spans="1:9" ht="15" customHeight="1" x14ac:dyDescent="0.2">
      <c r="A27" s="1"/>
      <c r="C27" s="136"/>
      <c r="D27" s="20"/>
      <c r="E27" s="268"/>
      <c r="F27" s="142"/>
      <c r="G27" s="142"/>
      <c r="H27" s="6"/>
    </row>
    <row r="28" spans="1:9" ht="18.75" customHeight="1" thickBot="1" x14ac:dyDescent="0.25">
      <c r="A28" s="1"/>
      <c r="C28" s="274" t="s">
        <v>169</v>
      </c>
      <c r="D28" s="100"/>
      <c r="E28" s="260">
        <f>E25+E16</f>
        <v>3657002</v>
      </c>
      <c r="F28" s="71">
        <f>F25+F16</f>
        <v>3374046</v>
      </c>
      <c r="G28" s="142"/>
      <c r="H28" s="6"/>
    </row>
    <row r="29" spans="1:9" ht="10.5" customHeight="1" x14ac:dyDescent="0.2">
      <c r="A29" s="1"/>
      <c r="C29" s="16"/>
      <c r="D29" s="3"/>
      <c r="E29" s="17"/>
      <c r="F29" s="18"/>
      <c r="G29" s="18"/>
      <c r="H29" s="6"/>
    </row>
    <row r="30" spans="1:9" ht="20.25" customHeight="1" x14ac:dyDescent="0.2">
      <c r="A30" s="1"/>
      <c r="C30" s="16"/>
      <c r="D30" s="3"/>
      <c r="E30" s="17"/>
      <c r="F30" s="18"/>
      <c r="G30" s="18"/>
      <c r="H30" s="6"/>
    </row>
    <row r="31" spans="1:9" x14ac:dyDescent="0.2">
      <c r="A31" s="1"/>
      <c r="C31" s="3"/>
      <c r="D31" s="3"/>
      <c r="H31" s="6"/>
    </row>
    <row r="32" spans="1:9" x14ac:dyDescent="0.2">
      <c r="A32" s="1"/>
      <c r="C32" s="3"/>
      <c r="D32" s="3"/>
      <c r="H32" s="6"/>
    </row>
    <row r="33" spans="1:8" x14ac:dyDescent="0.2">
      <c r="A33" s="1"/>
      <c r="C33" s="3"/>
      <c r="D33" s="3"/>
      <c r="H33" s="6"/>
    </row>
    <row r="34" spans="1:8" x14ac:dyDescent="0.2">
      <c r="A34" s="1"/>
      <c r="C34" s="3"/>
      <c r="D34" s="3"/>
      <c r="H34" s="6"/>
    </row>
    <row r="35" spans="1:8" x14ac:dyDescent="0.2">
      <c r="A35" s="1"/>
      <c r="C35" s="3"/>
      <c r="D35" s="3"/>
      <c r="H35" s="6"/>
    </row>
    <row r="36" spans="1:8" x14ac:dyDescent="0.2">
      <c r="A36" s="1"/>
      <c r="C36" s="3"/>
      <c r="D36" s="3"/>
      <c r="H36" s="6"/>
    </row>
    <row r="37" spans="1:8" x14ac:dyDescent="0.2">
      <c r="A37" s="1"/>
      <c r="C37" s="3"/>
      <c r="D37" s="3"/>
      <c r="H37" s="6"/>
    </row>
    <row r="38" spans="1:8" x14ac:dyDescent="0.2">
      <c r="A38" s="1"/>
      <c r="C38" s="3"/>
      <c r="D38" s="3"/>
      <c r="H38" s="6"/>
    </row>
    <row r="39" spans="1:8" x14ac:dyDescent="0.2">
      <c r="A39" s="1"/>
      <c r="C39" s="3"/>
      <c r="D39" s="3"/>
      <c r="H39" s="6"/>
    </row>
    <row r="40" spans="1:8" x14ac:dyDescent="0.2">
      <c r="A40" s="1"/>
      <c r="C40" s="3"/>
      <c r="D40" s="3"/>
      <c r="H40" s="6"/>
    </row>
    <row r="41" spans="1:8" x14ac:dyDescent="0.2">
      <c r="A41" s="1"/>
      <c r="C41" s="3"/>
      <c r="D41" s="3"/>
      <c r="H41" s="6"/>
    </row>
    <row r="42" spans="1:8" x14ac:dyDescent="0.2">
      <c r="A42" s="1"/>
      <c r="C42" s="3"/>
      <c r="D42" s="3"/>
      <c r="H42" s="6"/>
    </row>
    <row r="43" spans="1:8" x14ac:dyDescent="0.2">
      <c r="A43" s="1"/>
      <c r="C43" s="3"/>
      <c r="D43" s="3"/>
      <c r="H43" s="6"/>
    </row>
    <row r="44" spans="1:8" x14ac:dyDescent="0.2">
      <c r="A44" s="1"/>
      <c r="C44" s="3"/>
      <c r="D44" s="3"/>
      <c r="H44" s="6"/>
    </row>
    <row r="45" spans="1:8" x14ac:dyDescent="0.2">
      <c r="A45" s="1"/>
      <c r="C45" s="3"/>
      <c r="D45" s="3"/>
      <c r="H45" s="6"/>
    </row>
    <row r="46" spans="1:8" x14ac:dyDescent="0.2">
      <c r="A46" s="1"/>
      <c r="C46" s="3"/>
      <c r="D46" s="3"/>
      <c r="H46" s="6"/>
    </row>
    <row r="47" spans="1:8" x14ac:dyDescent="0.2">
      <c r="A47" s="1"/>
      <c r="C47" s="3"/>
      <c r="D47" s="3"/>
      <c r="H47" s="6"/>
    </row>
    <row r="48" spans="1:8" x14ac:dyDescent="0.2">
      <c r="A48" s="1"/>
      <c r="C48" s="3"/>
      <c r="D48" s="3"/>
      <c r="H48" s="6"/>
    </row>
    <row r="49" spans="1:8" x14ac:dyDescent="0.2">
      <c r="A49" s="1"/>
      <c r="C49" s="3"/>
      <c r="D49" s="3"/>
      <c r="H49" s="6"/>
    </row>
    <row r="50" spans="1:8" x14ac:dyDescent="0.2">
      <c r="A50" s="6"/>
      <c r="C50" s="3"/>
      <c r="D50" s="3"/>
      <c r="H50" s="6"/>
    </row>
    <row r="51" spans="1:8" x14ac:dyDescent="0.2">
      <c r="A51" s="6"/>
      <c r="C51" s="3"/>
      <c r="D51" s="3"/>
      <c r="H51" s="6"/>
    </row>
    <row r="52" spans="1:8" x14ac:dyDescent="0.2">
      <c r="A52" s="6"/>
      <c r="C52" s="3"/>
      <c r="D52" s="3"/>
      <c r="H52" s="6"/>
    </row>
    <row r="53" spans="1:8" x14ac:dyDescent="0.2">
      <c r="A53" s="6"/>
      <c r="C53" s="3"/>
      <c r="D53" s="3"/>
      <c r="H53" s="6"/>
    </row>
    <row r="54" spans="1:8" x14ac:dyDescent="0.2">
      <c r="A54" s="6"/>
      <c r="C54" s="3"/>
      <c r="D54" s="3"/>
      <c r="H54" s="6"/>
    </row>
    <row r="55" spans="1:8" x14ac:dyDescent="0.2">
      <c r="A55" s="6"/>
      <c r="C55" s="3"/>
      <c r="D55" s="3"/>
      <c r="H55" s="6"/>
    </row>
    <row r="56" spans="1:8" x14ac:dyDescent="0.2">
      <c r="A56" s="6"/>
      <c r="C56" s="3"/>
      <c r="D56" s="3"/>
      <c r="H56" s="6"/>
    </row>
    <row r="57" spans="1:8" x14ac:dyDescent="0.2">
      <c r="A57" s="6"/>
      <c r="C57" s="3"/>
      <c r="D57" s="3"/>
      <c r="H57" s="6"/>
    </row>
    <row r="58" spans="1:8" x14ac:dyDescent="0.2">
      <c r="A58" s="6"/>
      <c r="C58" s="3"/>
      <c r="D58" s="3"/>
      <c r="H58" s="6"/>
    </row>
    <row r="59" spans="1:8" x14ac:dyDescent="0.2">
      <c r="A59" s="6"/>
      <c r="C59" s="3"/>
      <c r="D59" s="3"/>
      <c r="H59" s="6"/>
    </row>
    <row r="60" spans="1:8" x14ac:dyDescent="0.2">
      <c r="A60" s="6"/>
      <c r="C60" s="3"/>
      <c r="D60" s="3"/>
      <c r="H60" s="6"/>
    </row>
    <row r="61" spans="1:8" x14ac:dyDescent="0.2">
      <c r="A61" s="6"/>
      <c r="C61" s="3"/>
      <c r="D61" s="3"/>
      <c r="H61" s="6"/>
    </row>
    <row r="62" spans="1:8" x14ac:dyDescent="0.2">
      <c r="C62" s="3"/>
      <c r="D62" s="3"/>
    </row>
    <row r="63" spans="1:8" x14ac:dyDescent="0.2">
      <c r="C63" s="3"/>
      <c r="D63" s="3"/>
    </row>
    <row r="64" spans="1:8" x14ac:dyDescent="0.2">
      <c r="C64" s="3"/>
      <c r="D64" s="3"/>
    </row>
    <row r="65" spans="3:4" x14ac:dyDescent="0.2">
      <c r="C65" s="3"/>
      <c r="D65" s="3"/>
    </row>
    <row r="66" spans="3:4" x14ac:dyDescent="0.2">
      <c r="C66" s="3"/>
      <c r="D66" s="3"/>
    </row>
    <row r="67" spans="3:4" x14ac:dyDescent="0.2">
      <c r="C67" s="3"/>
      <c r="D67" s="3"/>
    </row>
    <row r="68" spans="3:4" x14ac:dyDescent="0.2">
      <c r="C68" s="3"/>
      <c r="D68" s="3"/>
    </row>
    <row r="69" spans="3:4" x14ac:dyDescent="0.2">
      <c r="C69" s="3"/>
      <c r="D69" s="3"/>
    </row>
    <row r="70" spans="3:4" x14ac:dyDescent="0.2">
      <c r="C70" s="3"/>
      <c r="D70" s="3"/>
    </row>
    <row r="71" spans="3:4" x14ac:dyDescent="0.2">
      <c r="C71" s="3"/>
      <c r="D71" s="3"/>
    </row>
    <row r="72" spans="3:4" x14ac:dyDescent="0.2">
      <c r="C72" s="3"/>
      <c r="D72" s="3"/>
    </row>
    <row r="73" spans="3:4" x14ac:dyDescent="0.2">
      <c r="C73" s="3"/>
      <c r="D73" s="3"/>
    </row>
    <row r="74" spans="3:4" x14ac:dyDescent="0.2">
      <c r="C74" s="3"/>
      <c r="D74" s="3"/>
    </row>
    <row r="75" spans="3:4" x14ac:dyDescent="0.2">
      <c r="C75" s="3"/>
      <c r="D75" s="3"/>
    </row>
    <row r="76" spans="3:4" x14ac:dyDescent="0.2">
      <c r="C76" s="3"/>
      <c r="D76" s="3"/>
    </row>
    <row r="77" spans="3:4" x14ac:dyDescent="0.2">
      <c r="C77" s="3"/>
      <c r="D77" s="3"/>
    </row>
    <row r="78" spans="3:4" x14ac:dyDescent="0.2">
      <c r="C78" s="3"/>
      <c r="D78" s="3"/>
    </row>
    <row r="79" spans="3:4" x14ac:dyDescent="0.2">
      <c r="C79" s="3"/>
      <c r="D79" s="3"/>
    </row>
    <row r="80" spans="3:4" x14ac:dyDescent="0.2">
      <c r="C80" s="3"/>
      <c r="D80" s="3"/>
    </row>
    <row r="81" spans="3:4" x14ac:dyDescent="0.2">
      <c r="C81" s="3"/>
      <c r="D81" s="3"/>
    </row>
    <row r="82" spans="3:4" x14ac:dyDescent="0.2">
      <c r="C82" s="3"/>
      <c r="D82" s="3"/>
    </row>
    <row r="83" spans="3:4" x14ac:dyDescent="0.2">
      <c r="C83" s="3"/>
      <c r="D83" s="3"/>
    </row>
    <row r="84" spans="3:4" x14ac:dyDescent="0.2">
      <c r="C84" s="3"/>
      <c r="D84" s="3"/>
    </row>
    <row r="85" spans="3:4" x14ac:dyDescent="0.2">
      <c r="C85" s="3"/>
      <c r="D85" s="3"/>
    </row>
    <row r="86" spans="3:4" x14ac:dyDescent="0.2">
      <c r="C86" s="3"/>
      <c r="D86" s="3"/>
    </row>
    <row r="87" spans="3:4" x14ac:dyDescent="0.2">
      <c r="C87" s="3"/>
      <c r="D87" s="3"/>
    </row>
    <row r="88" spans="3:4" x14ac:dyDescent="0.2">
      <c r="C88" s="3"/>
      <c r="D88" s="3"/>
    </row>
    <row r="89" spans="3:4" x14ac:dyDescent="0.2">
      <c r="C89" s="3"/>
      <c r="D89" s="3"/>
    </row>
    <row r="90" spans="3:4" x14ac:dyDescent="0.2">
      <c r="C90" s="3"/>
      <c r="D90" s="3"/>
    </row>
    <row r="91" spans="3:4" x14ac:dyDescent="0.2">
      <c r="C91" s="3"/>
      <c r="D91" s="3"/>
    </row>
    <row r="92" spans="3:4" x14ac:dyDescent="0.2">
      <c r="C92" s="3"/>
      <c r="D92" s="3"/>
    </row>
    <row r="93" spans="3:4" x14ac:dyDescent="0.2">
      <c r="C93" s="3"/>
      <c r="D93" s="3"/>
    </row>
    <row r="94" spans="3:4" x14ac:dyDescent="0.2">
      <c r="C94" s="3"/>
      <c r="D94" s="3"/>
    </row>
    <row r="95" spans="3:4" x14ac:dyDescent="0.2">
      <c r="C95" s="3"/>
      <c r="D95" s="3"/>
    </row>
    <row r="96" spans="3:4" x14ac:dyDescent="0.2">
      <c r="C96" s="3"/>
      <c r="D96" s="3"/>
    </row>
    <row r="97" spans="3:4" x14ac:dyDescent="0.2">
      <c r="C97" s="3"/>
      <c r="D97" s="3"/>
    </row>
    <row r="98" spans="3:4" x14ac:dyDescent="0.2">
      <c r="C98" s="3"/>
      <c r="D98" s="3"/>
    </row>
    <row r="99" spans="3:4" x14ac:dyDescent="0.2">
      <c r="C99" s="3"/>
      <c r="D99" s="3"/>
    </row>
    <row r="100" spans="3:4" x14ac:dyDescent="0.2">
      <c r="C100" s="3"/>
      <c r="D100" s="3"/>
    </row>
    <row r="101" spans="3:4" x14ac:dyDescent="0.2">
      <c r="C101" s="3"/>
      <c r="D101" s="3"/>
    </row>
    <row r="102" spans="3:4" x14ac:dyDescent="0.2">
      <c r="C102" s="3"/>
      <c r="D102" s="3"/>
    </row>
    <row r="103" spans="3:4" x14ac:dyDescent="0.2">
      <c r="C103" s="3"/>
      <c r="D103" s="3"/>
    </row>
    <row r="104" spans="3:4" x14ac:dyDescent="0.2">
      <c r="C104" s="3"/>
      <c r="D104" s="3"/>
    </row>
    <row r="105" spans="3:4" x14ac:dyDescent="0.2">
      <c r="C105" s="3"/>
      <c r="D105" s="3"/>
    </row>
    <row r="106" spans="3:4" x14ac:dyDescent="0.2">
      <c r="C106" s="3"/>
      <c r="D106" s="3"/>
    </row>
    <row r="107" spans="3:4" x14ac:dyDescent="0.2">
      <c r="C107" s="3"/>
      <c r="D107" s="3"/>
    </row>
    <row r="108" spans="3:4" x14ac:dyDescent="0.2">
      <c r="C108" s="3"/>
      <c r="D108" s="3"/>
    </row>
    <row r="109" spans="3:4" x14ac:dyDescent="0.2">
      <c r="C109" s="3"/>
      <c r="D109" s="3"/>
    </row>
    <row r="110" spans="3:4" x14ac:dyDescent="0.2">
      <c r="C110" s="3"/>
      <c r="D110" s="3"/>
    </row>
    <row r="111" spans="3:4" x14ac:dyDescent="0.2">
      <c r="C111" s="3"/>
      <c r="D111" s="3"/>
    </row>
    <row r="112" spans="3:4" x14ac:dyDescent="0.2">
      <c r="C112" s="3"/>
      <c r="D112" s="3"/>
    </row>
    <row r="113" spans="3:4" x14ac:dyDescent="0.2">
      <c r="C113" s="3"/>
      <c r="D113" s="3"/>
    </row>
    <row r="114" spans="3:4" x14ac:dyDescent="0.2">
      <c r="C114" s="3"/>
      <c r="D114" s="3"/>
    </row>
    <row r="115" spans="3:4" x14ac:dyDescent="0.2">
      <c r="C115" s="3"/>
      <c r="D115" s="3"/>
    </row>
    <row r="116" spans="3:4" x14ac:dyDescent="0.2">
      <c r="C116" s="3"/>
      <c r="D116" s="3"/>
    </row>
    <row r="117" spans="3:4" x14ac:dyDescent="0.2">
      <c r="C117" s="3"/>
      <c r="D117" s="3"/>
    </row>
    <row r="118" spans="3:4" x14ac:dyDescent="0.2">
      <c r="C118" s="3"/>
      <c r="D118" s="3"/>
    </row>
    <row r="119" spans="3:4" x14ac:dyDescent="0.2">
      <c r="C119" s="3"/>
      <c r="D119" s="3"/>
    </row>
    <row r="120" spans="3:4" x14ac:dyDescent="0.2">
      <c r="C120" s="3"/>
      <c r="D120" s="3"/>
    </row>
    <row r="121" spans="3:4" x14ac:dyDescent="0.2">
      <c r="C121" s="3"/>
      <c r="D121" s="3"/>
    </row>
    <row r="122" spans="3:4" x14ac:dyDescent="0.2">
      <c r="C122" s="3"/>
      <c r="D122" s="3"/>
    </row>
    <row r="123" spans="3:4" x14ac:dyDescent="0.2">
      <c r="C123" s="3"/>
      <c r="D123" s="3"/>
    </row>
    <row r="124" spans="3:4" x14ac:dyDescent="0.2">
      <c r="C124" s="3"/>
      <c r="D124" s="3"/>
    </row>
    <row r="125" spans="3:4" x14ac:dyDescent="0.2">
      <c r="C125" s="3"/>
      <c r="D125" s="3"/>
    </row>
    <row r="126" spans="3:4" x14ac:dyDescent="0.2">
      <c r="C126" s="3"/>
      <c r="D126" s="3"/>
    </row>
    <row r="127" spans="3:4" x14ac:dyDescent="0.2">
      <c r="C127" s="3"/>
      <c r="D127" s="3"/>
    </row>
    <row r="128" spans="3:4" x14ac:dyDescent="0.2">
      <c r="C128" s="3"/>
      <c r="D128" s="3"/>
    </row>
    <row r="129" spans="3:4" x14ac:dyDescent="0.2">
      <c r="C129" s="3"/>
      <c r="D129" s="3"/>
    </row>
    <row r="130" spans="3:4" x14ac:dyDescent="0.2">
      <c r="C130" s="3"/>
      <c r="D130" s="3"/>
    </row>
    <row r="131" spans="3:4" x14ac:dyDescent="0.2">
      <c r="C131" s="3"/>
      <c r="D131" s="3"/>
    </row>
    <row r="132" spans="3:4" x14ac:dyDescent="0.2">
      <c r="C132" s="3"/>
      <c r="D132" s="3"/>
    </row>
    <row r="133" spans="3:4" x14ac:dyDescent="0.2">
      <c r="C133" s="3"/>
      <c r="D133" s="3"/>
    </row>
    <row r="134" spans="3:4" x14ac:dyDescent="0.2">
      <c r="C134" s="3"/>
      <c r="D134" s="3"/>
    </row>
    <row r="135" spans="3:4" x14ac:dyDescent="0.2">
      <c r="C135" s="3"/>
      <c r="D135" s="3"/>
    </row>
    <row r="136" spans="3:4" x14ac:dyDescent="0.2">
      <c r="C136" s="3"/>
      <c r="D136" s="3"/>
    </row>
    <row r="137" spans="3:4" x14ac:dyDescent="0.2">
      <c r="C137" s="3"/>
      <c r="D137" s="3"/>
    </row>
    <row r="138" spans="3:4" x14ac:dyDescent="0.2">
      <c r="C138" s="3"/>
      <c r="D138" s="3"/>
    </row>
    <row r="139" spans="3:4" x14ac:dyDescent="0.2">
      <c r="C139" s="3"/>
      <c r="D139" s="3"/>
    </row>
    <row r="140" spans="3:4" x14ac:dyDescent="0.2">
      <c r="C140" s="3"/>
      <c r="D140" s="3"/>
    </row>
    <row r="141" spans="3:4" x14ac:dyDescent="0.2">
      <c r="C141" s="3"/>
      <c r="D141" s="3"/>
    </row>
    <row r="142" spans="3:4" x14ac:dyDescent="0.2">
      <c r="C142" s="3"/>
      <c r="D142" s="3"/>
    </row>
    <row r="143" spans="3:4" x14ac:dyDescent="0.2">
      <c r="C143" s="3"/>
      <c r="D143" s="3"/>
    </row>
    <row r="144" spans="3:4" x14ac:dyDescent="0.2">
      <c r="C144" s="3"/>
      <c r="D144" s="3"/>
    </row>
    <row r="145" spans="3:4" x14ac:dyDescent="0.2">
      <c r="C145" s="3"/>
      <c r="D145" s="3"/>
    </row>
    <row r="146" spans="3:4" x14ac:dyDescent="0.2">
      <c r="C146" s="3"/>
      <c r="D146" s="3"/>
    </row>
    <row r="147" spans="3:4" x14ac:dyDescent="0.2">
      <c r="C147" s="3"/>
      <c r="D147" s="3"/>
    </row>
    <row r="148" spans="3:4" x14ac:dyDescent="0.2">
      <c r="C148" s="3"/>
      <c r="D148" s="3"/>
    </row>
    <row r="149" spans="3:4" x14ac:dyDescent="0.2">
      <c r="C149" s="3"/>
      <c r="D149" s="3"/>
    </row>
    <row r="150" spans="3:4" x14ac:dyDescent="0.2">
      <c r="C150" s="3"/>
      <c r="D150" s="3"/>
    </row>
    <row r="151" spans="3:4" x14ac:dyDescent="0.2">
      <c r="C151" s="3"/>
      <c r="D151" s="3"/>
    </row>
    <row r="152" spans="3:4" x14ac:dyDescent="0.2">
      <c r="C152" s="3"/>
      <c r="D152" s="3"/>
    </row>
    <row r="153" spans="3:4" x14ac:dyDescent="0.2">
      <c r="C153" s="3"/>
      <c r="D153" s="3"/>
    </row>
    <row r="154" spans="3:4" x14ac:dyDescent="0.2">
      <c r="C154" s="3"/>
      <c r="D154" s="3"/>
    </row>
    <row r="155" spans="3:4" x14ac:dyDescent="0.2">
      <c r="C155" s="3"/>
      <c r="D155" s="3"/>
    </row>
    <row r="156" spans="3:4" x14ac:dyDescent="0.2">
      <c r="C156" s="3"/>
      <c r="D156" s="3"/>
    </row>
    <row r="157" spans="3:4" x14ac:dyDescent="0.2">
      <c r="C157" s="3"/>
      <c r="D157" s="3"/>
    </row>
    <row r="158" spans="3:4" x14ac:dyDescent="0.2">
      <c r="C158" s="3"/>
      <c r="D158" s="3"/>
    </row>
    <row r="159" spans="3:4" x14ac:dyDescent="0.2">
      <c r="C159" s="3"/>
      <c r="D159" s="3"/>
    </row>
    <row r="160" spans="3:4" x14ac:dyDescent="0.2">
      <c r="C160" s="3"/>
      <c r="D160" s="3"/>
    </row>
    <row r="161" spans="3:4" x14ac:dyDescent="0.2">
      <c r="C161" s="3"/>
      <c r="D161" s="3"/>
    </row>
    <row r="162" spans="3:4" x14ac:dyDescent="0.2">
      <c r="C162" s="3"/>
      <c r="D162" s="3"/>
    </row>
    <row r="163" spans="3:4" x14ac:dyDescent="0.2">
      <c r="C163" s="3"/>
      <c r="D163" s="3"/>
    </row>
    <row r="164" spans="3:4" x14ac:dyDescent="0.2">
      <c r="C164" s="3"/>
      <c r="D164" s="3"/>
    </row>
    <row r="165" spans="3:4" x14ac:dyDescent="0.2">
      <c r="C165" s="3"/>
      <c r="D165" s="3"/>
    </row>
    <row r="166" spans="3:4" x14ac:dyDescent="0.2">
      <c r="C166" s="3"/>
      <c r="D166" s="3"/>
    </row>
    <row r="167" spans="3:4" x14ac:dyDescent="0.2">
      <c r="C167" s="3"/>
      <c r="D167" s="3"/>
    </row>
    <row r="168" spans="3:4" x14ac:dyDescent="0.2">
      <c r="C168" s="3"/>
      <c r="D168" s="3"/>
    </row>
    <row r="169" spans="3:4" x14ac:dyDescent="0.2">
      <c r="C169" s="3"/>
      <c r="D169" s="3"/>
    </row>
    <row r="170" spans="3:4" x14ac:dyDescent="0.2">
      <c r="C170" s="3"/>
      <c r="D170" s="3"/>
    </row>
    <row r="171" spans="3:4" x14ac:dyDescent="0.2">
      <c r="C171" s="3"/>
      <c r="D171" s="3"/>
    </row>
    <row r="172" spans="3:4" x14ac:dyDescent="0.2">
      <c r="C172" s="3"/>
      <c r="D172" s="3"/>
    </row>
    <row r="173" spans="3:4" x14ac:dyDescent="0.2">
      <c r="C173" s="3"/>
      <c r="D173" s="3"/>
    </row>
    <row r="174" spans="3:4" x14ac:dyDescent="0.2">
      <c r="C174" s="3"/>
      <c r="D174" s="3"/>
    </row>
    <row r="175" spans="3:4" x14ac:dyDescent="0.2">
      <c r="C175" s="3"/>
      <c r="D175" s="3"/>
    </row>
    <row r="176" spans="3:4" x14ac:dyDescent="0.2">
      <c r="C176" s="3"/>
      <c r="D176" s="3"/>
    </row>
    <row r="177" spans="3:4" x14ac:dyDescent="0.2">
      <c r="C177" s="3"/>
      <c r="D177" s="3"/>
    </row>
    <row r="178" spans="3:4" x14ac:dyDescent="0.2">
      <c r="C178" s="3"/>
      <c r="D178" s="3"/>
    </row>
    <row r="179" spans="3:4" x14ac:dyDescent="0.2">
      <c r="C179" s="3"/>
      <c r="D179" s="3"/>
    </row>
    <row r="180" spans="3:4" x14ac:dyDescent="0.2">
      <c r="C180" s="3"/>
      <c r="D180" s="3"/>
    </row>
    <row r="181" spans="3:4" x14ac:dyDescent="0.2">
      <c r="C181" s="3"/>
      <c r="D181" s="3"/>
    </row>
    <row r="182" spans="3:4" x14ac:dyDescent="0.2">
      <c r="C182" s="3"/>
      <c r="D182" s="3"/>
    </row>
    <row r="183" spans="3:4" x14ac:dyDescent="0.2">
      <c r="C183" s="3"/>
      <c r="D183" s="3"/>
    </row>
    <row r="184" spans="3:4" x14ac:dyDescent="0.2">
      <c r="C184" s="3"/>
      <c r="D184" s="3"/>
    </row>
    <row r="185" spans="3:4" x14ac:dyDescent="0.2">
      <c r="C185" s="3"/>
      <c r="D185" s="3"/>
    </row>
    <row r="186" spans="3:4" x14ac:dyDescent="0.2">
      <c r="C186" s="3"/>
      <c r="D186" s="3"/>
    </row>
    <row r="187" spans="3:4" x14ac:dyDescent="0.2">
      <c r="C187" s="3"/>
      <c r="D187" s="3"/>
    </row>
    <row r="188" spans="3:4" x14ac:dyDescent="0.2">
      <c r="C188" s="3"/>
      <c r="D188" s="3"/>
    </row>
    <row r="189" spans="3:4" x14ac:dyDescent="0.2">
      <c r="C189" s="3"/>
      <c r="D189" s="3"/>
    </row>
    <row r="190" spans="3:4" x14ac:dyDescent="0.2">
      <c r="C190" s="3"/>
      <c r="D190" s="3"/>
    </row>
    <row r="191" spans="3:4" x14ac:dyDescent="0.2">
      <c r="C191" s="3"/>
      <c r="D191" s="3"/>
    </row>
    <row r="192" spans="3:4" x14ac:dyDescent="0.2">
      <c r="C192" s="3"/>
      <c r="D192" s="3"/>
    </row>
    <row r="193" spans="3:4" x14ac:dyDescent="0.2">
      <c r="C193" s="3"/>
      <c r="D193" s="3"/>
    </row>
    <row r="194" spans="3:4" x14ac:dyDescent="0.2">
      <c r="C194" s="3"/>
      <c r="D194" s="3"/>
    </row>
    <row r="195" spans="3:4" x14ac:dyDescent="0.2">
      <c r="C195" s="3"/>
      <c r="D195" s="3"/>
    </row>
    <row r="196" spans="3:4" x14ac:dyDescent="0.2">
      <c r="C196" s="3"/>
      <c r="D196" s="3"/>
    </row>
    <row r="197" spans="3:4" x14ac:dyDescent="0.2">
      <c r="C197" s="3"/>
      <c r="D197" s="3"/>
    </row>
    <row r="198" spans="3:4" x14ac:dyDescent="0.2">
      <c r="C198" s="3"/>
      <c r="D198" s="3"/>
    </row>
    <row r="199" spans="3:4" x14ac:dyDescent="0.2">
      <c r="C199" s="3"/>
      <c r="D199" s="3"/>
    </row>
    <row r="200" spans="3:4" x14ac:dyDescent="0.2">
      <c r="C200" s="3"/>
      <c r="D200" s="3"/>
    </row>
    <row r="201" spans="3:4" x14ac:dyDescent="0.2">
      <c r="C201" s="3"/>
      <c r="D201" s="3"/>
    </row>
    <row r="202" spans="3:4" x14ac:dyDescent="0.2">
      <c r="C202" s="3"/>
      <c r="D202" s="3"/>
    </row>
    <row r="203" spans="3:4" x14ac:dyDescent="0.2">
      <c r="C203" s="3"/>
      <c r="D203" s="3"/>
    </row>
    <row r="204" spans="3:4" x14ac:dyDescent="0.2">
      <c r="C204" s="3"/>
      <c r="D204" s="3"/>
    </row>
    <row r="205" spans="3:4" x14ac:dyDescent="0.2">
      <c r="C205" s="3"/>
      <c r="D205" s="3"/>
    </row>
    <row r="206" spans="3:4" x14ac:dyDescent="0.2">
      <c r="C206" s="3"/>
      <c r="D206" s="3"/>
    </row>
    <row r="207" spans="3:4" x14ac:dyDescent="0.2">
      <c r="C207" s="3"/>
      <c r="D207" s="3"/>
    </row>
    <row r="208" spans="3:4" x14ac:dyDescent="0.2">
      <c r="C208" s="3"/>
      <c r="D208" s="3"/>
    </row>
    <row r="209" spans="3:4" x14ac:dyDescent="0.2">
      <c r="C209" s="3"/>
      <c r="D209" s="3"/>
    </row>
    <row r="210" spans="3:4" x14ac:dyDescent="0.2">
      <c r="C210" s="3"/>
      <c r="D210" s="3"/>
    </row>
    <row r="211" spans="3:4" x14ac:dyDescent="0.2">
      <c r="C211" s="3"/>
      <c r="D211" s="3"/>
    </row>
    <row r="212" spans="3:4" x14ac:dyDescent="0.2">
      <c r="C212" s="3"/>
      <c r="D212" s="3"/>
    </row>
    <row r="213" spans="3:4" x14ac:dyDescent="0.2">
      <c r="C213" s="3"/>
      <c r="D213" s="3"/>
    </row>
    <row r="214" spans="3:4" x14ac:dyDescent="0.2">
      <c r="C214" s="3"/>
      <c r="D214" s="3"/>
    </row>
    <row r="215" spans="3:4" x14ac:dyDescent="0.2">
      <c r="C215" s="3"/>
      <c r="D215" s="3"/>
    </row>
    <row r="216" spans="3:4" x14ac:dyDescent="0.2">
      <c r="C216" s="3"/>
      <c r="D216" s="3"/>
    </row>
    <row r="217" spans="3:4" x14ac:dyDescent="0.2">
      <c r="C217" s="3"/>
      <c r="D217" s="3"/>
    </row>
    <row r="218" spans="3:4" x14ac:dyDescent="0.2">
      <c r="C218" s="3"/>
      <c r="D218" s="3"/>
    </row>
    <row r="219" spans="3:4" x14ac:dyDescent="0.2">
      <c r="C219" s="3"/>
      <c r="D219" s="3"/>
    </row>
    <row r="220" spans="3:4" x14ac:dyDescent="0.2">
      <c r="C220" s="3"/>
      <c r="D220" s="3"/>
    </row>
    <row r="221" spans="3:4" x14ac:dyDescent="0.2">
      <c r="C221" s="3"/>
      <c r="D221" s="3"/>
    </row>
    <row r="222" spans="3:4" x14ac:dyDescent="0.2">
      <c r="C222" s="3"/>
      <c r="D222" s="3"/>
    </row>
    <row r="223" spans="3:4" x14ac:dyDescent="0.2">
      <c r="C223" s="3"/>
      <c r="D223" s="3"/>
    </row>
    <row r="224" spans="3:4" x14ac:dyDescent="0.2">
      <c r="C224" s="3"/>
      <c r="D224" s="3"/>
    </row>
    <row r="225" spans="3:4" x14ac:dyDescent="0.2">
      <c r="C225" s="3"/>
      <c r="D225" s="3"/>
    </row>
    <row r="226" spans="3:4" x14ac:dyDescent="0.2">
      <c r="C226" s="3"/>
      <c r="D226" s="3"/>
    </row>
    <row r="227" spans="3:4" x14ac:dyDescent="0.2">
      <c r="C227" s="3"/>
      <c r="D227" s="3"/>
    </row>
    <row r="228" spans="3:4" x14ac:dyDescent="0.2">
      <c r="C228" s="3"/>
      <c r="D228" s="3"/>
    </row>
    <row r="229" spans="3:4" x14ac:dyDescent="0.2">
      <c r="C229" s="3"/>
      <c r="D229" s="3"/>
    </row>
    <row r="230" spans="3:4" x14ac:dyDescent="0.2">
      <c r="C230" s="3"/>
      <c r="D230" s="3"/>
    </row>
    <row r="231" spans="3:4" x14ac:dyDescent="0.2">
      <c r="C231" s="3"/>
      <c r="D231" s="3"/>
    </row>
    <row r="232" spans="3:4" x14ac:dyDescent="0.2">
      <c r="C232" s="3"/>
      <c r="D232" s="3"/>
    </row>
    <row r="233" spans="3:4" x14ac:dyDescent="0.2">
      <c r="C233" s="3"/>
      <c r="D233" s="3"/>
    </row>
    <row r="234" spans="3:4" x14ac:dyDescent="0.2">
      <c r="C234" s="3"/>
      <c r="D234" s="3"/>
    </row>
    <row r="235" spans="3:4" x14ac:dyDescent="0.2">
      <c r="C235" s="3"/>
      <c r="D235" s="3"/>
    </row>
    <row r="236" spans="3:4" x14ac:dyDescent="0.2">
      <c r="C236" s="3"/>
      <c r="D236" s="3"/>
    </row>
    <row r="237" spans="3:4" x14ac:dyDescent="0.2">
      <c r="C237" s="3"/>
      <c r="D237" s="3"/>
    </row>
    <row r="238" spans="3:4" x14ac:dyDescent="0.2">
      <c r="C238" s="3"/>
      <c r="D238" s="3"/>
    </row>
    <row r="239" spans="3:4" x14ac:dyDescent="0.2">
      <c r="C239" s="3"/>
      <c r="D239" s="3"/>
    </row>
    <row r="240" spans="3:4" x14ac:dyDescent="0.2">
      <c r="C240" s="3"/>
      <c r="D240" s="3"/>
    </row>
    <row r="241" spans="3:4" x14ac:dyDescent="0.2">
      <c r="C241" s="3"/>
      <c r="D241"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2"/>
  <sheetViews>
    <sheetView showGridLines="0" zoomScaleNormal="100" workbookViewId="0">
      <selection activeCell="K65" sqref="K65"/>
    </sheetView>
  </sheetViews>
  <sheetFormatPr baseColWidth="10" defaultColWidth="9.140625" defaultRowHeight="12" x14ac:dyDescent="0.2"/>
  <cols>
    <col min="1" max="1" width="8.42578125" style="124" bestFit="1" customWidth="1"/>
    <col min="2" max="2" width="1.85546875" style="2" customWidth="1"/>
    <col min="3" max="3" width="71.85546875" style="7" customWidth="1"/>
    <col min="4" max="4" width="2.140625" style="7" customWidth="1"/>
    <col min="5" max="5" width="14" style="78" customWidth="1"/>
    <col min="6" max="6" width="14" style="3" customWidth="1"/>
    <col min="7" max="7" width="1.42578125" style="3" customWidth="1"/>
    <col min="8" max="8" width="7.28515625" style="125" bestFit="1" customWidth="1"/>
    <col min="9" max="16384" width="9.140625" style="7"/>
  </cols>
  <sheetData>
    <row r="1" spans="1:8" x14ac:dyDescent="0.2">
      <c r="A1" s="1"/>
      <c r="B1" s="1"/>
      <c r="C1" s="130"/>
      <c r="D1" s="130"/>
      <c r="E1" s="131"/>
      <c r="F1" s="132"/>
      <c r="G1" s="132"/>
      <c r="H1" s="6"/>
    </row>
    <row r="2" spans="1:8" x14ac:dyDescent="0.2">
      <c r="A2" s="1"/>
      <c r="B2" s="1"/>
      <c r="C2" s="130"/>
      <c r="D2" s="130"/>
      <c r="E2" s="131"/>
      <c r="F2" s="132"/>
      <c r="G2" s="132"/>
      <c r="H2" s="6"/>
    </row>
    <row r="3" spans="1:8" ht="24" x14ac:dyDescent="0.25">
      <c r="A3" s="218" t="s">
        <v>309</v>
      </c>
      <c r="C3" s="277" t="str">
        <f>"Jahresrechnung "&amp;TEXT(Parametereingabe!C6,"")&amp;", "&amp;TEXT(Parametereingabe!C7,"")</f>
        <v>Jahresrechnung Muster AG, Zürich</v>
      </c>
      <c r="D3" s="92"/>
      <c r="E3" s="134"/>
      <c r="F3" s="79" t="s">
        <v>5</v>
      </c>
      <c r="G3" s="38"/>
      <c r="H3" s="218" t="s">
        <v>158</v>
      </c>
    </row>
    <row r="4" spans="1:8" s="78" customFormat="1" ht="33" customHeight="1" x14ac:dyDescent="0.4">
      <c r="A4" s="135" t="s">
        <v>5</v>
      </c>
      <c r="B4" s="138"/>
      <c r="C4" s="255" t="s">
        <v>22</v>
      </c>
      <c r="D4" s="36"/>
      <c r="F4" s="20"/>
      <c r="G4" s="20"/>
      <c r="H4" s="214" t="s">
        <v>5</v>
      </c>
    </row>
    <row r="5" spans="1:8" s="3" customFormat="1" x14ac:dyDescent="0.2">
      <c r="A5" s="1"/>
      <c r="B5" s="2"/>
      <c r="C5" s="20" t="s">
        <v>180</v>
      </c>
      <c r="D5" s="20"/>
      <c r="E5" s="78"/>
      <c r="F5" s="20"/>
      <c r="G5" s="20"/>
      <c r="H5" s="6"/>
    </row>
    <row r="6" spans="1:8" ht="17.100000000000001" customHeight="1" x14ac:dyDescent="0.25">
      <c r="A6" s="1"/>
      <c r="C6" s="3"/>
      <c r="D6" s="4"/>
      <c r="E6" s="355">
        <f>Parametereingabe!C10</f>
        <v>41639</v>
      </c>
      <c r="F6" s="295">
        <f>Parametereingabe!C13</f>
        <v>41274</v>
      </c>
      <c r="G6" s="5"/>
      <c r="H6" s="6"/>
    </row>
    <row r="7" spans="1:8" ht="15.75" x14ac:dyDescent="0.25">
      <c r="A7" s="1" t="s">
        <v>196</v>
      </c>
      <c r="C7" s="272" t="s">
        <v>164</v>
      </c>
      <c r="D7" s="4"/>
      <c r="E7" s="358" t="s">
        <v>5</v>
      </c>
      <c r="F7" s="19" t="s">
        <v>5</v>
      </c>
      <c r="G7" s="19"/>
      <c r="H7" s="6"/>
    </row>
    <row r="8" spans="1:8" x14ac:dyDescent="0.2">
      <c r="A8" s="1"/>
      <c r="C8" s="20"/>
      <c r="D8" s="20"/>
      <c r="E8" s="358"/>
      <c r="F8" s="19"/>
      <c r="G8" s="19"/>
      <c r="H8" s="6"/>
    </row>
    <row r="9" spans="1:8" ht="11.25" customHeight="1" x14ac:dyDescent="0.2">
      <c r="A9" s="1"/>
      <c r="C9" s="8" t="s">
        <v>5</v>
      </c>
      <c r="D9" s="21"/>
      <c r="E9" s="359"/>
      <c r="F9" s="22"/>
      <c r="G9" s="22"/>
      <c r="H9" s="6"/>
    </row>
    <row r="10" spans="1:8" ht="11.25" customHeight="1" x14ac:dyDescent="0.2">
      <c r="A10" s="11" t="s">
        <v>197</v>
      </c>
      <c r="B10" s="12"/>
      <c r="C10" s="271" t="s">
        <v>170</v>
      </c>
      <c r="D10" s="21"/>
      <c r="E10" s="359"/>
      <c r="F10" s="22"/>
      <c r="G10" s="22"/>
      <c r="H10" s="6" t="s">
        <v>231</v>
      </c>
    </row>
    <row r="11" spans="1:8" ht="15" customHeight="1" x14ac:dyDescent="0.2">
      <c r="A11" s="1" t="s">
        <v>12</v>
      </c>
      <c r="C11" s="89" t="s">
        <v>10</v>
      </c>
      <c r="D11" s="86"/>
      <c r="E11" s="258">
        <f>900003-100500</f>
        <v>799503</v>
      </c>
      <c r="F11" s="88">
        <v>750045</v>
      </c>
      <c r="G11" s="91"/>
      <c r="H11" s="6" t="s">
        <v>154</v>
      </c>
    </row>
    <row r="12" spans="1:8" ht="15" customHeight="1" x14ac:dyDescent="0.2">
      <c r="A12" s="1" t="s">
        <v>13</v>
      </c>
      <c r="C12" s="89" t="s">
        <v>24</v>
      </c>
      <c r="D12" s="86"/>
      <c r="E12" s="258">
        <v>250000</v>
      </c>
      <c r="F12" s="88">
        <v>240100</v>
      </c>
      <c r="G12" s="91"/>
      <c r="H12" s="6" t="s">
        <v>154</v>
      </c>
    </row>
    <row r="13" spans="1:8" ht="15" customHeight="1" x14ac:dyDescent="0.2">
      <c r="A13" s="1" t="s">
        <v>14</v>
      </c>
      <c r="C13" s="89" t="s">
        <v>25</v>
      </c>
      <c r="D13" s="86"/>
      <c r="E13" s="258">
        <v>25000</v>
      </c>
      <c r="F13" s="88">
        <v>21500</v>
      </c>
      <c r="G13" s="91"/>
      <c r="H13" s="6" t="s">
        <v>154</v>
      </c>
    </row>
    <row r="14" spans="1:8" ht="15" customHeight="1" x14ac:dyDescent="0.2">
      <c r="A14" s="1" t="s">
        <v>16</v>
      </c>
      <c r="C14" s="89" t="s">
        <v>11</v>
      </c>
      <c r="D14" s="86"/>
      <c r="E14" s="258">
        <v>35000</v>
      </c>
      <c r="F14" s="88">
        <v>31000</v>
      </c>
      <c r="G14" s="91"/>
      <c r="H14" s="6"/>
    </row>
    <row r="15" spans="1:8" ht="15" customHeight="1" x14ac:dyDescent="0.2">
      <c r="A15" s="1"/>
      <c r="C15" s="112" t="s">
        <v>152</v>
      </c>
      <c r="D15" s="139"/>
      <c r="E15" s="259">
        <v>45500</v>
      </c>
      <c r="F15" s="140">
        <v>40000</v>
      </c>
      <c r="G15" s="91"/>
      <c r="H15" s="6" t="s">
        <v>252</v>
      </c>
    </row>
    <row r="16" spans="1:8" ht="15" customHeight="1" thickBot="1" x14ac:dyDescent="0.25">
      <c r="A16" s="1"/>
      <c r="C16" s="275" t="s">
        <v>171</v>
      </c>
      <c r="D16" s="54"/>
      <c r="E16" s="265">
        <f>SUM(E11:E15)</f>
        <v>1155003</v>
      </c>
      <c r="F16" s="146">
        <f>SUM(F11:F15)</f>
        <v>1082645</v>
      </c>
      <c r="G16" s="142"/>
      <c r="H16" s="6"/>
    </row>
    <row r="17" spans="1:9" ht="15" customHeight="1" x14ac:dyDescent="0.2">
      <c r="A17" s="1"/>
      <c r="C17" s="478" t="s">
        <v>321</v>
      </c>
      <c r="D17" s="479"/>
      <c r="E17" s="473">
        <f>E16/$E$41</f>
        <v>0.31583329732934246</v>
      </c>
      <c r="F17" s="474">
        <f>F16/$F$41</f>
        <v>0.32087440420195812</v>
      </c>
      <c r="G17" s="142"/>
      <c r="H17" s="6"/>
    </row>
    <row r="18" spans="1:9" ht="24.75" customHeight="1" x14ac:dyDescent="0.2">
      <c r="A18" s="1"/>
      <c r="C18" s="147" t="s">
        <v>5</v>
      </c>
      <c r="D18" s="147"/>
      <c r="E18" s="266"/>
      <c r="F18" s="91"/>
      <c r="G18" s="91"/>
      <c r="H18" s="6"/>
    </row>
    <row r="19" spans="1:9" ht="13.5" x14ac:dyDescent="0.2">
      <c r="A19" s="11" t="s">
        <v>198</v>
      </c>
      <c r="B19" s="12"/>
      <c r="C19" s="276" t="s">
        <v>172</v>
      </c>
      <c r="D19" s="147"/>
      <c r="E19" s="266"/>
      <c r="F19" s="91"/>
      <c r="G19" s="91"/>
      <c r="H19" s="6" t="s">
        <v>231</v>
      </c>
    </row>
    <row r="20" spans="1:9" ht="15" customHeight="1" x14ac:dyDescent="0.2">
      <c r="A20" s="1" t="s">
        <v>12</v>
      </c>
      <c r="C20" s="20" t="s">
        <v>26</v>
      </c>
      <c r="D20" s="90"/>
      <c r="E20" s="267">
        <v>950000</v>
      </c>
      <c r="F20" s="91">
        <v>850000</v>
      </c>
      <c r="G20" s="91"/>
      <c r="H20" s="6" t="s">
        <v>154</v>
      </c>
    </row>
    <row r="21" spans="1:9" ht="15" customHeight="1" x14ac:dyDescent="0.2">
      <c r="A21" s="1"/>
      <c r="C21" s="361" t="s">
        <v>320</v>
      </c>
      <c r="D21" s="362"/>
      <c r="E21" s="363"/>
      <c r="F21" s="364"/>
      <c r="G21" s="91"/>
      <c r="H21" s="6" t="s">
        <v>235</v>
      </c>
    </row>
    <row r="22" spans="1:9" ht="15" customHeight="1" x14ac:dyDescent="0.2">
      <c r="A22" s="1" t="s">
        <v>13</v>
      </c>
      <c r="C22" s="20" t="s">
        <v>27</v>
      </c>
      <c r="D22" s="90"/>
      <c r="E22" s="267">
        <v>150000</v>
      </c>
      <c r="F22" s="91">
        <v>130000</v>
      </c>
      <c r="G22" s="91"/>
      <c r="H22" s="6" t="s">
        <v>251</v>
      </c>
    </row>
    <row r="23" spans="1:9" ht="15" customHeight="1" x14ac:dyDescent="0.2">
      <c r="A23" s="1" t="s">
        <v>14</v>
      </c>
      <c r="C23" s="366" t="s">
        <v>232</v>
      </c>
      <c r="D23" s="139"/>
      <c r="E23" s="259">
        <f>350000-45500+100500</f>
        <v>405000</v>
      </c>
      <c r="F23" s="140">
        <f>345000-F15</f>
        <v>305000</v>
      </c>
      <c r="G23" s="91"/>
      <c r="H23" s="365" t="s">
        <v>236</v>
      </c>
    </row>
    <row r="24" spans="1:9" ht="15" customHeight="1" thickBot="1" x14ac:dyDescent="0.25">
      <c r="A24" s="1"/>
      <c r="C24" s="275" t="s">
        <v>173</v>
      </c>
      <c r="D24" s="54"/>
      <c r="E24" s="265">
        <f>SUM(E20:E23)</f>
        <v>1505000</v>
      </c>
      <c r="F24" s="146">
        <f>SUM(F20:F23)</f>
        <v>1285000</v>
      </c>
      <c r="G24" s="142"/>
      <c r="H24" s="6"/>
    </row>
    <row r="25" spans="1:9" ht="15" customHeight="1" x14ac:dyDescent="0.2">
      <c r="A25" s="1"/>
      <c r="C25" s="478" t="s">
        <v>321</v>
      </c>
      <c r="D25" s="479"/>
      <c r="E25" s="473">
        <f>E24/$E$41</f>
        <v>0.41153928819289681</v>
      </c>
      <c r="F25" s="474">
        <f>F24/$F$41</f>
        <v>0.38084839388674607</v>
      </c>
      <c r="G25" s="142"/>
      <c r="H25" s="6"/>
    </row>
    <row r="26" spans="1:9" ht="8.25" customHeight="1" x14ac:dyDescent="0.2">
      <c r="A26" s="1"/>
      <c r="C26" s="148"/>
      <c r="D26" s="38"/>
      <c r="E26" s="268"/>
      <c r="F26" s="142"/>
      <c r="G26" s="142"/>
      <c r="H26" s="6"/>
    </row>
    <row r="27" spans="1:9" s="26" customFormat="1" ht="27.75" customHeight="1" thickBot="1" x14ac:dyDescent="0.25">
      <c r="A27" s="23" t="s">
        <v>234</v>
      </c>
      <c r="B27" s="24"/>
      <c r="C27" s="274" t="s">
        <v>174</v>
      </c>
      <c r="D27" s="149"/>
      <c r="E27" s="260">
        <f>E24+E16</f>
        <v>2660003</v>
      </c>
      <c r="F27" s="71">
        <f>F24+F16</f>
        <v>2367645</v>
      </c>
      <c r="G27" s="142"/>
      <c r="H27" s="25"/>
    </row>
    <row r="28" spans="1:9" ht="15" customHeight="1" x14ac:dyDescent="0.2">
      <c r="A28" s="1"/>
      <c r="C28" s="478" t="s">
        <v>321</v>
      </c>
      <c r="D28" s="479"/>
      <c r="E28" s="473">
        <f>E27/$E$41</f>
        <v>0.72737258552223927</v>
      </c>
      <c r="F28" s="474">
        <f>F27/$F$41</f>
        <v>0.70172279808870419</v>
      </c>
      <c r="G28" s="142"/>
      <c r="H28" s="6"/>
    </row>
    <row r="29" spans="1:9" ht="15" customHeight="1" x14ac:dyDescent="0.2">
      <c r="A29" s="1"/>
      <c r="C29" s="148"/>
      <c r="D29" s="38"/>
      <c r="E29" s="268"/>
      <c r="F29" s="142"/>
      <c r="G29" s="142"/>
      <c r="H29" s="6"/>
    </row>
    <row r="30" spans="1:9" ht="15" customHeight="1" x14ac:dyDescent="0.2">
      <c r="A30" s="11" t="s">
        <v>199</v>
      </c>
      <c r="B30" s="12"/>
      <c r="C30" s="271" t="s">
        <v>175</v>
      </c>
      <c r="D30" s="8"/>
      <c r="E30" s="269"/>
      <c r="F30" s="91"/>
      <c r="G30" s="91"/>
      <c r="H30" s="6"/>
    </row>
    <row r="31" spans="1:9" ht="15" customHeight="1" x14ac:dyDescent="0.2">
      <c r="A31" s="1" t="s">
        <v>12</v>
      </c>
      <c r="C31" s="81" t="s">
        <v>228</v>
      </c>
      <c r="D31" s="82"/>
      <c r="E31" s="257">
        <v>500000</v>
      </c>
      <c r="F31" s="123">
        <v>500000</v>
      </c>
      <c r="G31" s="91"/>
      <c r="H31" s="6"/>
      <c r="I31" s="7" t="s">
        <v>5</v>
      </c>
    </row>
    <row r="32" spans="1:9" ht="15" customHeight="1" x14ac:dyDescent="0.2">
      <c r="A32" s="1" t="s">
        <v>13</v>
      </c>
      <c r="C32" s="89" t="s">
        <v>29</v>
      </c>
      <c r="D32" s="89"/>
      <c r="E32" s="258">
        <v>20000</v>
      </c>
      <c r="F32" s="88">
        <v>20000</v>
      </c>
      <c r="G32" s="91"/>
      <c r="H32" s="6"/>
    </row>
    <row r="33" spans="1:8" ht="15" customHeight="1" x14ac:dyDescent="0.2">
      <c r="A33" s="1" t="s">
        <v>14</v>
      </c>
      <c r="C33" s="150" t="s">
        <v>30</v>
      </c>
      <c r="D33" s="150"/>
      <c r="E33" s="270">
        <f>90000+4068</f>
        <v>94068</v>
      </c>
      <c r="F33" s="151">
        <v>90000</v>
      </c>
      <c r="G33" s="91"/>
      <c r="H33" s="6"/>
    </row>
    <row r="34" spans="1:8" ht="15" customHeight="1" x14ac:dyDescent="0.2">
      <c r="A34" s="391" t="s">
        <v>222</v>
      </c>
      <c r="C34" s="150" t="s">
        <v>150</v>
      </c>
      <c r="D34" s="150"/>
      <c r="E34" s="270">
        <f>10000</f>
        <v>10000</v>
      </c>
      <c r="F34" s="151">
        <v>0</v>
      </c>
      <c r="G34" s="91"/>
      <c r="H34" s="6" t="s">
        <v>233</v>
      </c>
    </row>
    <row r="35" spans="1:8" ht="15" customHeight="1" x14ac:dyDescent="0.2">
      <c r="A35" s="391">
        <v>670</v>
      </c>
      <c r="C35" s="150" t="s">
        <v>278</v>
      </c>
      <c r="D35" s="150"/>
      <c r="E35" s="270">
        <v>0</v>
      </c>
      <c r="F35" s="151">
        <v>0</v>
      </c>
      <c r="G35" s="91"/>
      <c r="H35" s="6" t="s">
        <v>277</v>
      </c>
    </row>
    <row r="36" spans="1:8" ht="15" customHeight="1" x14ac:dyDescent="0.2">
      <c r="A36" s="1" t="s">
        <v>16</v>
      </c>
      <c r="C36" s="150" t="s">
        <v>287</v>
      </c>
      <c r="D36" s="150"/>
      <c r="E36" s="270">
        <f>550000+3616999-3620000-100000-50000-10000-4068</f>
        <v>382931</v>
      </c>
      <c r="F36" s="151">
        <f>546999-150598</f>
        <v>396401</v>
      </c>
      <c r="G36" s="91"/>
      <c r="H36" s="6"/>
    </row>
    <row r="37" spans="1:8" ht="15" customHeight="1" x14ac:dyDescent="0.2">
      <c r="A37" s="1" t="s">
        <v>18</v>
      </c>
      <c r="C37" s="152" t="s">
        <v>229</v>
      </c>
      <c r="D37" s="112"/>
      <c r="E37" s="259">
        <v>-10000</v>
      </c>
      <c r="F37" s="140">
        <v>0</v>
      </c>
      <c r="G37" s="91"/>
      <c r="H37" s="6" t="s">
        <v>300</v>
      </c>
    </row>
    <row r="38" spans="1:8" ht="12.75" thickBot="1" x14ac:dyDescent="0.25">
      <c r="A38" s="1"/>
      <c r="C38" s="275" t="s">
        <v>176</v>
      </c>
      <c r="D38" s="54"/>
      <c r="E38" s="265">
        <f>SUM(E31:E37)</f>
        <v>996999</v>
      </c>
      <c r="F38" s="146">
        <f>SUM(F31:F37)</f>
        <v>1006401</v>
      </c>
      <c r="G38" s="142"/>
      <c r="H38" s="6"/>
    </row>
    <row r="39" spans="1:8" x14ac:dyDescent="0.2">
      <c r="A39" s="1"/>
      <c r="C39" s="478" t="s">
        <v>321</v>
      </c>
      <c r="D39" s="479"/>
      <c r="E39" s="473">
        <f>E38/$E$41</f>
        <v>0.27262741447776073</v>
      </c>
      <c r="F39" s="474">
        <f>F38/$F$41</f>
        <v>0.29827720191129581</v>
      </c>
      <c r="G39" s="142"/>
      <c r="H39" s="6"/>
    </row>
    <row r="40" spans="1:8" x14ac:dyDescent="0.2">
      <c r="A40" s="1"/>
      <c r="C40" s="477"/>
      <c r="D40" s="38"/>
      <c r="E40" s="268"/>
      <c r="F40" s="142"/>
      <c r="G40" s="142"/>
      <c r="H40" s="6"/>
    </row>
    <row r="41" spans="1:8" s="26" customFormat="1" ht="12.75" thickBot="1" x14ac:dyDescent="0.25">
      <c r="A41" s="23"/>
      <c r="B41" s="24"/>
      <c r="C41" s="274" t="s">
        <v>177</v>
      </c>
      <c r="D41" s="100"/>
      <c r="E41" s="260">
        <f>E38+E27</f>
        <v>3657002</v>
      </c>
      <c r="F41" s="71">
        <f>F38+F24+F16</f>
        <v>3374046</v>
      </c>
      <c r="G41" s="142"/>
      <c r="H41" s="25"/>
    </row>
    <row r="42" spans="1:8" x14ac:dyDescent="0.2">
      <c r="A42" s="23"/>
      <c r="C42" s="3"/>
      <c r="D42" s="3"/>
      <c r="E42" s="153" t="s">
        <v>5</v>
      </c>
      <c r="F42" s="18"/>
      <c r="G42" s="18"/>
      <c r="H42" s="25"/>
    </row>
    <row r="43" spans="1:8" x14ac:dyDescent="0.2">
      <c r="A43" s="23"/>
      <c r="C43" s="3"/>
      <c r="D43" s="3"/>
      <c r="E43" s="153" t="s">
        <v>5</v>
      </c>
      <c r="F43" s="18"/>
      <c r="G43" s="18"/>
      <c r="H43" s="25"/>
    </row>
    <row r="44" spans="1:8" x14ac:dyDescent="0.2">
      <c r="A44" s="23"/>
      <c r="C44" s="3"/>
      <c r="D44" s="3"/>
      <c r="H44" s="25"/>
    </row>
    <row r="45" spans="1:8" x14ac:dyDescent="0.2">
      <c r="A45" s="23"/>
      <c r="C45" s="3"/>
      <c r="D45" s="3"/>
      <c r="H45" s="25"/>
    </row>
    <row r="46" spans="1:8" x14ac:dyDescent="0.2">
      <c r="A46" s="23"/>
      <c r="C46" s="3"/>
      <c r="D46" s="3"/>
      <c r="H46" s="25"/>
    </row>
    <row r="47" spans="1:8" x14ac:dyDescent="0.2">
      <c r="A47" s="23"/>
      <c r="C47" s="3"/>
      <c r="D47" s="3"/>
      <c r="H47" s="25"/>
    </row>
    <row r="48" spans="1:8" x14ac:dyDescent="0.2">
      <c r="A48" s="23"/>
      <c r="C48" s="3"/>
      <c r="D48" s="3"/>
      <c r="H48" s="25"/>
    </row>
    <row r="49" spans="1:10" x14ac:dyDescent="0.2">
      <c r="A49" s="23"/>
      <c r="C49" s="3"/>
      <c r="D49" s="3"/>
      <c r="H49" s="25"/>
    </row>
    <row r="50" spans="1:10" x14ac:dyDescent="0.2">
      <c r="A50" s="23"/>
      <c r="C50" s="3"/>
      <c r="D50" s="3"/>
      <c r="H50" s="25"/>
    </row>
    <row r="51" spans="1:10" x14ac:dyDescent="0.2">
      <c r="A51" s="23"/>
      <c r="C51" s="3"/>
      <c r="D51" s="3"/>
      <c r="H51" s="25"/>
      <c r="J51" s="7" t="s">
        <v>5</v>
      </c>
    </row>
    <row r="52" spans="1:10" x14ac:dyDescent="0.2">
      <c r="A52" s="23"/>
      <c r="C52" s="3"/>
      <c r="D52" s="3"/>
      <c r="H52" s="25"/>
    </row>
    <row r="53" spans="1:10" x14ac:dyDescent="0.2">
      <c r="A53" s="23"/>
      <c r="C53" s="3"/>
      <c r="D53" s="3"/>
      <c r="H53" s="25"/>
    </row>
    <row r="54" spans="1:10" x14ac:dyDescent="0.2">
      <c r="A54" s="23"/>
      <c r="C54" s="3"/>
      <c r="D54" s="3"/>
      <c r="H54" s="25"/>
    </row>
    <row r="55" spans="1:10" x14ac:dyDescent="0.2">
      <c r="A55" s="23"/>
      <c r="C55" s="3"/>
      <c r="D55" s="3"/>
      <c r="H55" s="25"/>
    </row>
    <row r="56" spans="1:10" x14ac:dyDescent="0.2">
      <c r="A56" s="23"/>
      <c r="C56" s="3"/>
      <c r="D56" s="3"/>
      <c r="H56" s="25"/>
    </row>
    <row r="57" spans="1:10" x14ac:dyDescent="0.2">
      <c r="A57" s="23"/>
      <c r="C57" s="3"/>
      <c r="D57" s="3"/>
      <c r="H57" s="25"/>
    </row>
    <row r="58" spans="1:10" x14ac:dyDescent="0.2">
      <c r="A58" s="23"/>
      <c r="C58" s="3"/>
      <c r="D58" s="3"/>
      <c r="H58" s="25"/>
    </row>
    <row r="59" spans="1:10" x14ac:dyDescent="0.2">
      <c r="A59" s="23"/>
      <c r="C59" s="3"/>
      <c r="D59" s="3"/>
      <c r="H59" s="25"/>
    </row>
    <row r="60" spans="1:10" x14ac:dyDescent="0.2">
      <c r="A60" s="23"/>
      <c r="C60" s="3"/>
      <c r="D60" s="3"/>
      <c r="H60" s="25"/>
    </row>
    <row r="61" spans="1:10" x14ac:dyDescent="0.2">
      <c r="A61" s="23"/>
      <c r="C61" s="3"/>
      <c r="D61" s="3"/>
      <c r="H61" s="25"/>
    </row>
    <row r="62" spans="1:10" x14ac:dyDescent="0.2">
      <c r="A62" s="23"/>
      <c r="C62" s="3"/>
      <c r="D62" s="3"/>
      <c r="H62" s="25"/>
    </row>
    <row r="63" spans="1:10" x14ac:dyDescent="0.2">
      <c r="A63" s="23"/>
      <c r="C63" s="3"/>
      <c r="D63" s="3"/>
      <c r="H63" s="25"/>
    </row>
    <row r="64" spans="1:10" x14ac:dyDescent="0.2">
      <c r="A64" s="23"/>
      <c r="C64" s="3"/>
      <c r="D64" s="3"/>
      <c r="H64" s="25"/>
    </row>
    <row r="65" spans="1:8" x14ac:dyDescent="0.2">
      <c r="A65" s="23"/>
      <c r="C65" s="3"/>
      <c r="D65" s="3"/>
      <c r="H65" s="25"/>
    </row>
    <row r="66" spans="1:8" x14ac:dyDescent="0.2">
      <c r="A66" s="23"/>
      <c r="C66" s="3"/>
      <c r="D66" s="3"/>
      <c r="H66" s="25"/>
    </row>
    <row r="67" spans="1:8" x14ac:dyDescent="0.2">
      <c r="A67" s="23"/>
      <c r="C67" s="3"/>
      <c r="D67" s="3"/>
      <c r="H67" s="25"/>
    </row>
    <row r="68" spans="1:8" x14ac:dyDescent="0.2">
      <c r="A68" s="23"/>
      <c r="C68" s="3"/>
      <c r="D68" s="3"/>
      <c r="H68" s="25"/>
    </row>
    <row r="69" spans="1:8" x14ac:dyDescent="0.2">
      <c r="C69" s="3"/>
      <c r="D69" s="3"/>
    </row>
    <row r="70" spans="1:8" x14ac:dyDescent="0.2">
      <c r="C70" s="3"/>
      <c r="D70" s="3"/>
    </row>
    <row r="71" spans="1:8" x14ac:dyDescent="0.2">
      <c r="C71" s="3"/>
      <c r="D71" s="3"/>
    </row>
    <row r="72" spans="1:8" x14ac:dyDescent="0.2">
      <c r="C72" s="3"/>
      <c r="D72" s="3"/>
    </row>
    <row r="73" spans="1:8" x14ac:dyDescent="0.2">
      <c r="C73" s="3"/>
      <c r="D73" s="3"/>
    </row>
    <row r="74" spans="1:8" x14ac:dyDescent="0.2">
      <c r="C74" s="3"/>
      <c r="D74" s="3"/>
    </row>
    <row r="75" spans="1:8" x14ac:dyDescent="0.2">
      <c r="C75" s="3"/>
      <c r="D75" s="3"/>
    </row>
    <row r="76" spans="1:8" x14ac:dyDescent="0.2">
      <c r="C76" s="3"/>
      <c r="D76" s="3"/>
    </row>
    <row r="77" spans="1:8" x14ac:dyDescent="0.2">
      <c r="C77" s="3"/>
      <c r="D77" s="3"/>
    </row>
    <row r="78" spans="1:8" x14ac:dyDescent="0.2">
      <c r="C78" s="3"/>
      <c r="D78" s="3"/>
    </row>
    <row r="79" spans="1:8" x14ac:dyDescent="0.2">
      <c r="C79" s="3"/>
      <c r="D79" s="3"/>
    </row>
    <row r="80" spans="1:8" x14ac:dyDescent="0.2">
      <c r="C80" s="3"/>
      <c r="D80" s="3"/>
    </row>
    <row r="81" spans="3:4" x14ac:dyDescent="0.2">
      <c r="C81" s="3"/>
      <c r="D81" s="3"/>
    </row>
    <row r="82" spans="3:4" x14ac:dyDescent="0.2">
      <c r="C82" s="3"/>
      <c r="D82" s="3"/>
    </row>
    <row r="83" spans="3:4" x14ac:dyDescent="0.2">
      <c r="C83" s="3"/>
      <c r="D83" s="3"/>
    </row>
    <row r="84" spans="3:4" x14ac:dyDescent="0.2">
      <c r="C84" s="3"/>
      <c r="D84" s="3"/>
    </row>
    <row r="85" spans="3:4" x14ac:dyDescent="0.2">
      <c r="C85" s="3"/>
      <c r="D85" s="3"/>
    </row>
    <row r="86" spans="3:4" x14ac:dyDescent="0.2">
      <c r="C86" s="3"/>
      <c r="D86" s="3"/>
    </row>
    <row r="87" spans="3:4" x14ac:dyDescent="0.2">
      <c r="C87" s="3"/>
      <c r="D87" s="3"/>
    </row>
    <row r="88" spans="3:4" x14ac:dyDescent="0.2">
      <c r="C88" s="3"/>
      <c r="D88" s="3"/>
    </row>
    <row r="89" spans="3:4" x14ac:dyDescent="0.2">
      <c r="C89" s="3"/>
      <c r="D89" s="3"/>
    </row>
    <row r="90" spans="3:4" x14ac:dyDescent="0.2">
      <c r="C90" s="3"/>
      <c r="D90" s="3"/>
    </row>
    <row r="91" spans="3:4" x14ac:dyDescent="0.2">
      <c r="C91" s="3"/>
      <c r="D91" s="3"/>
    </row>
    <row r="92" spans="3:4" x14ac:dyDescent="0.2">
      <c r="C92" s="3"/>
      <c r="D92" s="3"/>
    </row>
    <row r="93" spans="3:4" x14ac:dyDescent="0.2">
      <c r="C93" s="3"/>
      <c r="D93" s="3"/>
    </row>
    <row r="94" spans="3:4" x14ac:dyDescent="0.2">
      <c r="C94" s="3"/>
      <c r="D94" s="3"/>
    </row>
    <row r="95" spans="3:4" x14ac:dyDescent="0.2">
      <c r="C95" s="3"/>
      <c r="D95" s="3"/>
    </row>
    <row r="96" spans="3:4" x14ac:dyDescent="0.2">
      <c r="C96" s="3"/>
      <c r="D96" s="3"/>
    </row>
    <row r="97" spans="3:4" x14ac:dyDescent="0.2">
      <c r="C97" s="3"/>
      <c r="D97" s="3"/>
    </row>
    <row r="98" spans="3:4" x14ac:dyDescent="0.2">
      <c r="C98" s="3"/>
      <c r="D98" s="3"/>
    </row>
    <row r="99" spans="3:4" x14ac:dyDescent="0.2">
      <c r="C99" s="3"/>
      <c r="D99" s="3"/>
    </row>
    <row r="100" spans="3:4" x14ac:dyDescent="0.2">
      <c r="C100" s="3"/>
      <c r="D100" s="3"/>
    </row>
    <row r="101" spans="3:4" x14ac:dyDescent="0.2">
      <c r="C101" s="3"/>
      <c r="D101" s="3"/>
    </row>
    <row r="102" spans="3:4" x14ac:dyDescent="0.2">
      <c r="C102" s="3"/>
      <c r="D102" s="3"/>
    </row>
    <row r="103" spans="3:4" x14ac:dyDescent="0.2">
      <c r="C103" s="3"/>
      <c r="D103" s="3"/>
    </row>
    <row r="104" spans="3:4" x14ac:dyDescent="0.2">
      <c r="C104" s="3"/>
      <c r="D104" s="3"/>
    </row>
    <row r="105" spans="3:4" x14ac:dyDescent="0.2">
      <c r="C105" s="3"/>
      <c r="D105" s="3"/>
    </row>
    <row r="106" spans="3:4" x14ac:dyDescent="0.2">
      <c r="C106" s="3"/>
      <c r="D106" s="3"/>
    </row>
    <row r="107" spans="3:4" x14ac:dyDescent="0.2">
      <c r="C107" s="3"/>
      <c r="D107" s="3"/>
    </row>
    <row r="108" spans="3:4" x14ac:dyDescent="0.2">
      <c r="C108" s="3"/>
      <c r="D108" s="3"/>
    </row>
    <row r="109" spans="3:4" x14ac:dyDescent="0.2">
      <c r="C109" s="3"/>
      <c r="D109" s="3"/>
    </row>
    <row r="110" spans="3:4" x14ac:dyDescent="0.2">
      <c r="C110" s="3"/>
      <c r="D110" s="3"/>
    </row>
    <row r="111" spans="3:4" x14ac:dyDescent="0.2">
      <c r="C111" s="3"/>
      <c r="D111" s="3"/>
    </row>
    <row r="112" spans="3:4" x14ac:dyDescent="0.2">
      <c r="C112" s="3"/>
      <c r="D112" s="3"/>
    </row>
    <row r="113" spans="3:4" x14ac:dyDescent="0.2">
      <c r="C113" s="3"/>
      <c r="D113" s="3"/>
    </row>
    <row r="114" spans="3:4" x14ac:dyDescent="0.2">
      <c r="C114" s="3"/>
      <c r="D114" s="3"/>
    </row>
    <row r="115" spans="3:4" x14ac:dyDescent="0.2">
      <c r="C115" s="3"/>
      <c r="D115" s="3"/>
    </row>
    <row r="116" spans="3:4" x14ac:dyDescent="0.2">
      <c r="C116" s="3"/>
      <c r="D116" s="3"/>
    </row>
    <row r="117" spans="3:4" x14ac:dyDescent="0.2">
      <c r="C117" s="3"/>
      <c r="D117" s="3"/>
    </row>
    <row r="118" spans="3:4" x14ac:dyDescent="0.2">
      <c r="C118" s="3"/>
      <c r="D118" s="3"/>
    </row>
    <row r="119" spans="3:4" x14ac:dyDescent="0.2">
      <c r="C119" s="3"/>
      <c r="D119" s="3"/>
    </row>
    <row r="120" spans="3:4" x14ac:dyDescent="0.2">
      <c r="C120" s="3"/>
      <c r="D120" s="3"/>
    </row>
    <row r="121" spans="3:4" x14ac:dyDescent="0.2">
      <c r="C121" s="3"/>
      <c r="D121" s="3"/>
    </row>
    <row r="122" spans="3:4" x14ac:dyDescent="0.2">
      <c r="C122" s="3"/>
      <c r="D122" s="3"/>
    </row>
    <row r="123" spans="3:4" x14ac:dyDescent="0.2">
      <c r="C123" s="3"/>
      <c r="D123" s="3"/>
    </row>
    <row r="124" spans="3:4" x14ac:dyDescent="0.2">
      <c r="C124" s="3"/>
      <c r="D124" s="3"/>
    </row>
    <row r="125" spans="3:4" x14ac:dyDescent="0.2">
      <c r="C125" s="3"/>
      <c r="D125" s="3"/>
    </row>
    <row r="126" spans="3:4" x14ac:dyDescent="0.2">
      <c r="C126" s="3"/>
      <c r="D126" s="3"/>
    </row>
    <row r="127" spans="3:4" x14ac:dyDescent="0.2">
      <c r="C127" s="3"/>
      <c r="D127" s="3"/>
    </row>
    <row r="128" spans="3:4" x14ac:dyDescent="0.2">
      <c r="C128" s="3"/>
      <c r="D128" s="3"/>
    </row>
    <row r="129" spans="3:4" x14ac:dyDescent="0.2">
      <c r="C129" s="3"/>
      <c r="D129" s="3"/>
    </row>
    <row r="130" spans="3:4" x14ac:dyDescent="0.2">
      <c r="C130" s="3"/>
      <c r="D130" s="3"/>
    </row>
    <row r="131" spans="3:4" x14ac:dyDescent="0.2">
      <c r="C131" s="3"/>
      <c r="D131" s="3"/>
    </row>
    <row r="132" spans="3:4" x14ac:dyDescent="0.2">
      <c r="C132" s="3"/>
      <c r="D132" s="3"/>
    </row>
    <row r="133" spans="3:4" x14ac:dyDescent="0.2">
      <c r="C133" s="3"/>
      <c r="D133" s="3"/>
    </row>
    <row r="134" spans="3:4" x14ac:dyDescent="0.2">
      <c r="C134" s="3"/>
      <c r="D134" s="3"/>
    </row>
    <row r="135" spans="3:4" x14ac:dyDescent="0.2">
      <c r="C135" s="3"/>
      <c r="D135" s="3"/>
    </row>
    <row r="136" spans="3:4" x14ac:dyDescent="0.2">
      <c r="C136" s="3"/>
      <c r="D136" s="3"/>
    </row>
    <row r="137" spans="3:4" x14ac:dyDescent="0.2">
      <c r="C137" s="3"/>
      <c r="D137" s="3"/>
    </row>
    <row r="138" spans="3:4" x14ac:dyDescent="0.2">
      <c r="C138" s="3"/>
      <c r="D138" s="3"/>
    </row>
    <row r="139" spans="3:4" x14ac:dyDescent="0.2">
      <c r="C139" s="3"/>
      <c r="D139" s="3"/>
    </row>
    <row r="140" spans="3:4" x14ac:dyDescent="0.2">
      <c r="C140" s="3"/>
      <c r="D140" s="3"/>
    </row>
    <row r="141" spans="3:4" x14ac:dyDescent="0.2">
      <c r="C141" s="3"/>
      <c r="D141" s="3"/>
    </row>
    <row r="142" spans="3:4" x14ac:dyDescent="0.2">
      <c r="C142" s="3"/>
      <c r="D142" s="3"/>
    </row>
    <row r="143" spans="3:4" x14ac:dyDescent="0.2">
      <c r="C143" s="3"/>
      <c r="D143" s="3"/>
    </row>
    <row r="144" spans="3:4" x14ac:dyDescent="0.2">
      <c r="C144" s="3"/>
      <c r="D144" s="3"/>
    </row>
    <row r="145" spans="3:4" x14ac:dyDescent="0.2">
      <c r="C145" s="3"/>
      <c r="D145" s="3"/>
    </row>
    <row r="146" spans="3:4" x14ac:dyDescent="0.2">
      <c r="C146" s="3"/>
      <c r="D146" s="3"/>
    </row>
    <row r="147" spans="3:4" x14ac:dyDescent="0.2">
      <c r="C147" s="3"/>
      <c r="D147" s="3"/>
    </row>
    <row r="148" spans="3:4" x14ac:dyDescent="0.2">
      <c r="C148" s="3"/>
      <c r="D148" s="3"/>
    </row>
    <row r="149" spans="3:4" x14ac:dyDescent="0.2">
      <c r="C149" s="3"/>
      <c r="D149" s="3"/>
    </row>
    <row r="150" spans="3:4" x14ac:dyDescent="0.2">
      <c r="C150" s="3"/>
      <c r="D150" s="3"/>
    </row>
    <row r="151" spans="3:4" x14ac:dyDescent="0.2">
      <c r="C151" s="3"/>
      <c r="D151" s="3"/>
    </row>
    <row r="152" spans="3:4" x14ac:dyDescent="0.2">
      <c r="C152" s="3"/>
      <c r="D152" s="3"/>
    </row>
    <row r="153" spans="3:4" x14ac:dyDescent="0.2">
      <c r="C153" s="3"/>
      <c r="D153" s="3"/>
    </row>
    <row r="154" spans="3:4" x14ac:dyDescent="0.2">
      <c r="C154" s="3"/>
      <c r="D154" s="3"/>
    </row>
    <row r="155" spans="3:4" x14ac:dyDescent="0.2">
      <c r="C155" s="3"/>
      <c r="D155" s="3"/>
    </row>
    <row r="156" spans="3:4" x14ac:dyDescent="0.2">
      <c r="C156" s="3"/>
      <c r="D156" s="3"/>
    </row>
    <row r="157" spans="3:4" x14ac:dyDescent="0.2">
      <c r="C157" s="3"/>
      <c r="D157" s="3"/>
    </row>
    <row r="158" spans="3:4" x14ac:dyDescent="0.2">
      <c r="C158" s="3"/>
      <c r="D158" s="3"/>
    </row>
    <row r="159" spans="3:4" x14ac:dyDescent="0.2">
      <c r="C159" s="3"/>
      <c r="D159" s="3"/>
    </row>
    <row r="160" spans="3:4" x14ac:dyDescent="0.2">
      <c r="C160" s="3"/>
      <c r="D160" s="3"/>
    </row>
    <row r="161" spans="3:4" x14ac:dyDescent="0.2">
      <c r="C161" s="3"/>
      <c r="D161" s="3"/>
    </row>
    <row r="162" spans="3:4" x14ac:dyDescent="0.2">
      <c r="C162" s="3"/>
      <c r="D162" s="3"/>
    </row>
    <row r="163" spans="3:4" x14ac:dyDescent="0.2">
      <c r="C163" s="3"/>
      <c r="D163" s="3"/>
    </row>
    <row r="164" spans="3:4" x14ac:dyDescent="0.2">
      <c r="C164" s="3"/>
      <c r="D164" s="3"/>
    </row>
    <row r="165" spans="3:4" x14ac:dyDescent="0.2">
      <c r="C165" s="3"/>
      <c r="D165" s="3"/>
    </row>
    <row r="166" spans="3:4" x14ac:dyDescent="0.2">
      <c r="C166" s="3"/>
      <c r="D166" s="3"/>
    </row>
    <row r="167" spans="3:4" x14ac:dyDescent="0.2">
      <c r="C167" s="3"/>
      <c r="D167" s="3"/>
    </row>
    <row r="168" spans="3:4" x14ac:dyDescent="0.2">
      <c r="C168" s="3"/>
      <c r="D168" s="3"/>
    </row>
    <row r="169" spans="3:4" x14ac:dyDescent="0.2">
      <c r="C169" s="3"/>
      <c r="D169" s="3"/>
    </row>
    <row r="170" spans="3:4" x14ac:dyDescent="0.2">
      <c r="C170" s="3"/>
      <c r="D170" s="3"/>
    </row>
    <row r="171" spans="3:4" x14ac:dyDescent="0.2">
      <c r="C171" s="3"/>
      <c r="D171" s="3"/>
    </row>
    <row r="172" spans="3:4" x14ac:dyDescent="0.2">
      <c r="C172" s="3"/>
      <c r="D172" s="3"/>
    </row>
    <row r="173" spans="3:4" x14ac:dyDescent="0.2">
      <c r="C173" s="3"/>
      <c r="D173" s="3"/>
    </row>
    <row r="174" spans="3:4" x14ac:dyDescent="0.2">
      <c r="C174" s="3"/>
      <c r="D174" s="3"/>
    </row>
    <row r="175" spans="3:4" x14ac:dyDescent="0.2">
      <c r="C175" s="3"/>
      <c r="D175" s="3"/>
    </row>
    <row r="176" spans="3:4" x14ac:dyDescent="0.2">
      <c r="C176" s="3"/>
      <c r="D176" s="3"/>
    </row>
    <row r="177" spans="3:4" x14ac:dyDescent="0.2">
      <c r="C177" s="3"/>
      <c r="D177" s="3"/>
    </row>
    <row r="178" spans="3:4" x14ac:dyDescent="0.2">
      <c r="C178" s="3"/>
      <c r="D178" s="3"/>
    </row>
    <row r="179" spans="3:4" x14ac:dyDescent="0.2">
      <c r="C179" s="3"/>
      <c r="D179" s="3"/>
    </row>
    <row r="180" spans="3:4" x14ac:dyDescent="0.2">
      <c r="C180" s="3"/>
      <c r="D180" s="3"/>
    </row>
    <row r="181" spans="3:4" x14ac:dyDescent="0.2">
      <c r="C181" s="3"/>
      <c r="D181" s="3"/>
    </row>
    <row r="182" spans="3:4" x14ac:dyDescent="0.2">
      <c r="C182" s="3"/>
      <c r="D182" s="3"/>
    </row>
    <row r="183" spans="3:4" x14ac:dyDescent="0.2">
      <c r="C183" s="3"/>
      <c r="D183" s="3"/>
    </row>
    <row r="184" spans="3:4" x14ac:dyDescent="0.2">
      <c r="C184" s="3"/>
      <c r="D184" s="3"/>
    </row>
    <row r="185" spans="3:4" x14ac:dyDescent="0.2">
      <c r="C185" s="3"/>
      <c r="D185" s="3"/>
    </row>
    <row r="186" spans="3:4" x14ac:dyDescent="0.2">
      <c r="C186" s="3"/>
      <c r="D186" s="3"/>
    </row>
    <row r="187" spans="3:4" x14ac:dyDescent="0.2">
      <c r="C187" s="3"/>
      <c r="D187" s="3"/>
    </row>
    <row r="188" spans="3:4" x14ac:dyDescent="0.2">
      <c r="C188" s="3"/>
      <c r="D188" s="3"/>
    </row>
    <row r="189" spans="3:4" x14ac:dyDescent="0.2">
      <c r="C189" s="3"/>
      <c r="D189" s="3"/>
    </row>
    <row r="190" spans="3:4" x14ac:dyDescent="0.2">
      <c r="C190" s="3"/>
      <c r="D190" s="3"/>
    </row>
    <row r="191" spans="3:4" x14ac:dyDescent="0.2">
      <c r="C191" s="3"/>
      <c r="D191" s="3"/>
    </row>
    <row r="192" spans="3:4" x14ac:dyDescent="0.2">
      <c r="C192" s="3"/>
      <c r="D192" s="3"/>
    </row>
    <row r="193" spans="3:4" x14ac:dyDescent="0.2">
      <c r="C193" s="3"/>
      <c r="D193" s="3"/>
    </row>
    <row r="194" spans="3:4" x14ac:dyDescent="0.2">
      <c r="C194" s="3"/>
      <c r="D194" s="3"/>
    </row>
    <row r="195" spans="3:4" x14ac:dyDescent="0.2">
      <c r="C195" s="3"/>
      <c r="D195" s="3"/>
    </row>
    <row r="196" spans="3:4" x14ac:dyDescent="0.2">
      <c r="C196" s="3"/>
      <c r="D196" s="3"/>
    </row>
    <row r="197" spans="3:4" x14ac:dyDescent="0.2">
      <c r="C197" s="3"/>
      <c r="D197" s="3"/>
    </row>
    <row r="198" spans="3:4" x14ac:dyDescent="0.2">
      <c r="C198" s="3"/>
      <c r="D198" s="3"/>
    </row>
    <row r="199" spans="3:4" x14ac:dyDescent="0.2">
      <c r="C199" s="3"/>
      <c r="D199" s="3"/>
    </row>
    <row r="200" spans="3:4" x14ac:dyDescent="0.2">
      <c r="C200" s="3"/>
      <c r="D200" s="3"/>
    </row>
    <row r="201" spans="3:4" x14ac:dyDescent="0.2">
      <c r="C201" s="3"/>
      <c r="D201" s="3"/>
    </row>
    <row r="202" spans="3:4" x14ac:dyDescent="0.2">
      <c r="C202" s="3"/>
      <c r="D202" s="3"/>
    </row>
    <row r="203" spans="3:4" x14ac:dyDescent="0.2">
      <c r="C203" s="3"/>
      <c r="D203" s="3"/>
    </row>
    <row r="204" spans="3:4" x14ac:dyDescent="0.2">
      <c r="C204" s="3"/>
      <c r="D204" s="3"/>
    </row>
    <row r="205" spans="3:4" x14ac:dyDescent="0.2">
      <c r="C205" s="3"/>
      <c r="D205" s="3"/>
    </row>
    <row r="206" spans="3:4" x14ac:dyDescent="0.2">
      <c r="C206" s="3"/>
      <c r="D206" s="3"/>
    </row>
    <row r="207" spans="3:4" x14ac:dyDescent="0.2">
      <c r="C207" s="3"/>
      <c r="D207" s="3"/>
    </row>
    <row r="208" spans="3:4" x14ac:dyDescent="0.2">
      <c r="C208" s="3"/>
      <c r="D208" s="3"/>
    </row>
    <row r="209" spans="3:4" x14ac:dyDescent="0.2">
      <c r="C209" s="3"/>
      <c r="D209" s="3"/>
    </row>
    <row r="210" spans="3:4" x14ac:dyDescent="0.2">
      <c r="C210" s="3"/>
      <c r="D210" s="3"/>
    </row>
    <row r="211" spans="3:4" x14ac:dyDescent="0.2">
      <c r="C211" s="3"/>
      <c r="D211" s="3"/>
    </row>
    <row r="212" spans="3:4" x14ac:dyDescent="0.2">
      <c r="C212" s="3"/>
      <c r="D212" s="3"/>
    </row>
    <row r="213" spans="3:4" x14ac:dyDescent="0.2">
      <c r="C213" s="3"/>
      <c r="D213" s="3"/>
    </row>
    <row r="214" spans="3:4" x14ac:dyDescent="0.2">
      <c r="C214" s="3"/>
      <c r="D214" s="3"/>
    </row>
    <row r="215" spans="3:4" x14ac:dyDescent="0.2">
      <c r="C215" s="3"/>
      <c r="D215" s="3"/>
    </row>
    <row r="216" spans="3:4" x14ac:dyDescent="0.2">
      <c r="C216" s="3"/>
      <c r="D216" s="3"/>
    </row>
    <row r="217" spans="3:4" x14ac:dyDescent="0.2">
      <c r="C217" s="3"/>
      <c r="D217" s="3"/>
    </row>
    <row r="218" spans="3:4" x14ac:dyDescent="0.2">
      <c r="C218" s="3"/>
      <c r="D218" s="3"/>
    </row>
    <row r="219" spans="3:4" x14ac:dyDescent="0.2">
      <c r="C219" s="3"/>
      <c r="D219" s="3"/>
    </row>
    <row r="220" spans="3:4" x14ac:dyDescent="0.2">
      <c r="C220" s="3"/>
      <c r="D220" s="3"/>
    </row>
    <row r="221" spans="3:4" x14ac:dyDescent="0.2">
      <c r="C221" s="3"/>
      <c r="D221" s="3"/>
    </row>
    <row r="222" spans="3:4" x14ac:dyDescent="0.2">
      <c r="C222" s="3"/>
      <c r="D222" s="3"/>
    </row>
    <row r="223" spans="3:4" x14ac:dyDescent="0.2">
      <c r="C223" s="3"/>
      <c r="D223" s="3"/>
    </row>
    <row r="224" spans="3:4" x14ac:dyDescent="0.2">
      <c r="C224" s="3"/>
      <c r="D224" s="3"/>
    </row>
    <row r="225" spans="3:4" x14ac:dyDescent="0.2">
      <c r="C225" s="3"/>
      <c r="D225" s="3"/>
    </row>
    <row r="226" spans="3:4" x14ac:dyDescent="0.2">
      <c r="C226" s="3"/>
      <c r="D226" s="3"/>
    </row>
    <row r="227" spans="3:4" x14ac:dyDescent="0.2">
      <c r="C227" s="3"/>
      <c r="D227" s="3"/>
    </row>
    <row r="228" spans="3:4" x14ac:dyDescent="0.2">
      <c r="C228" s="3"/>
      <c r="D228" s="3"/>
    </row>
    <row r="229" spans="3:4" x14ac:dyDescent="0.2">
      <c r="C229" s="3"/>
      <c r="D229" s="3"/>
    </row>
    <row r="230" spans="3:4" x14ac:dyDescent="0.2">
      <c r="C230" s="3"/>
      <c r="D230" s="3"/>
    </row>
    <row r="231" spans="3:4" x14ac:dyDescent="0.2">
      <c r="C231" s="3"/>
      <c r="D231" s="3"/>
    </row>
    <row r="232" spans="3:4" x14ac:dyDescent="0.2">
      <c r="C232" s="3"/>
      <c r="D232" s="3"/>
    </row>
    <row r="233" spans="3:4" x14ac:dyDescent="0.2">
      <c r="C233" s="3"/>
      <c r="D233" s="3"/>
    </row>
    <row r="234" spans="3:4" x14ac:dyDescent="0.2">
      <c r="C234" s="3"/>
      <c r="D234" s="3"/>
    </row>
    <row r="235" spans="3:4" x14ac:dyDescent="0.2">
      <c r="C235" s="3"/>
      <c r="D235" s="3"/>
    </row>
    <row r="236" spans="3:4" x14ac:dyDescent="0.2">
      <c r="C236" s="3"/>
      <c r="D236" s="3"/>
    </row>
    <row r="237" spans="3:4" x14ac:dyDescent="0.2">
      <c r="C237" s="3"/>
      <c r="D237" s="3"/>
    </row>
    <row r="238" spans="3:4" x14ac:dyDescent="0.2">
      <c r="C238" s="3"/>
      <c r="D238" s="3"/>
    </row>
    <row r="239" spans="3:4" x14ac:dyDescent="0.2">
      <c r="C239" s="3"/>
      <c r="D239" s="3"/>
    </row>
    <row r="240" spans="3:4" x14ac:dyDescent="0.2">
      <c r="C240" s="3"/>
      <c r="D240" s="3"/>
    </row>
    <row r="241" spans="3:4" x14ac:dyDescent="0.2">
      <c r="C241" s="3"/>
      <c r="D241" s="3"/>
    </row>
    <row r="242" spans="3:4" x14ac:dyDescent="0.2">
      <c r="C242" s="3"/>
      <c r="D242" s="3"/>
    </row>
    <row r="243" spans="3:4" x14ac:dyDescent="0.2">
      <c r="C243" s="3"/>
      <c r="D243" s="3"/>
    </row>
    <row r="244" spans="3:4" x14ac:dyDescent="0.2">
      <c r="C244" s="3"/>
      <c r="D244" s="3"/>
    </row>
    <row r="245" spans="3:4" x14ac:dyDescent="0.2">
      <c r="C245" s="3"/>
      <c r="D245" s="3"/>
    </row>
    <row r="246" spans="3:4" x14ac:dyDescent="0.2">
      <c r="C246" s="3"/>
      <c r="D246" s="3"/>
    </row>
    <row r="247" spans="3:4" x14ac:dyDescent="0.2">
      <c r="C247" s="3"/>
      <c r="D247" s="3"/>
    </row>
    <row r="248" spans="3:4" x14ac:dyDescent="0.2">
      <c r="C248" s="3"/>
      <c r="D248" s="3"/>
    </row>
    <row r="249" spans="3:4" x14ac:dyDescent="0.2">
      <c r="C249" s="3"/>
      <c r="D249" s="3"/>
    </row>
    <row r="250" spans="3:4" x14ac:dyDescent="0.2">
      <c r="C250" s="3"/>
      <c r="D250" s="3"/>
    </row>
    <row r="251" spans="3:4" x14ac:dyDescent="0.2">
      <c r="C251" s="3"/>
      <c r="D251" s="3"/>
    </row>
    <row r="252" spans="3:4" x14ac:dyDescent="0.2">
      <c r="C252" s="3"/>
      <c r="D252"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3"/>
  <sheetViews>
    <sheetView showGridLines="0" zoomScaleNormal="100" workbookViewId="0">
      <selection activeCell="K26" sqref="K26"/>
    </sheetView>
  </sheetViews>
  <sheetFormatPr baseColWidth="10" defaultColWidth="9.140625" defaultRowHeight="12" x14ac:dyDescent="0.2"/>
  <cols>
    <col min="1" max="1" width="8.85546875" style="124" bestFit="1" customWidth="1"/>
    <col min="2" max="2" width="1.42578125" style="2" customWidth="1"/>
    <col min="3" max="3" width="60.28515625" style="7" customWidth="1"/>
    <col min="4" max="4" width="2.140625" style="7" customWidth="1"/>
    <col min="5" max="5" width="12.28515625" style="7" customWidth="1"/>
    <col min="6" max="6" width="8.28515625" style="7" customWidth="1"/>
    <col min="7" max="7" width="12.28515625" style="7" customWidth="1"/>
    <col min="8" max="8" width="8.28515625" style="7" customWidth="1"/>
    <col min="9" max="9" width="1.85546875" style="7" customWidth="1"/>
    <col min="10" max="10" width="7.28515625" style="125" bestFit="1" customWidth="1"/>
    <col min="11" max="11" width="9.140625" style="7"/>
    <col min="12" max="12" width="11.28515625" style="7" bestFit="1" customWidth="1"/>
    <col min="13" max="16384" width="9.140625" style="7"/>
  </cols>
  <sheetData>
    <row r="1" spans="1:15" x14ac:dyDescent="0.2">
      <c r="A1" s="1"/>
      <c r="B1" s="1"/>
      <c r="C1" s="130"/>
      <c r="D1" s="130"/>
      <c r="E1" s="130"/>
      <c r="F1" s="130"/>
      <c r="G1" s="130"/>
      <c r="H1" s="130"/>
      <c r="I1" s="130"/>
      <c r="J1" s="6"/>
    </row>
    <row r="2" spans="1:15" x14ac:dyDescent="0.2">
      <c r="A2" s="1"/>
      <c r="B2" s="1"/>
      <c r="C2" s="130"/>
      <c r="D2" s="130"/>
      <c r="E2" s="130"/>
      <c r="F2" s="130"/>
      <c r="G2" s="130"/>
      <c r="H2" s="130"/>
      <c r="I2" s="130"/>
      <c r="J2" s="6"/>
    </row>
    <row r="3" spans="1:15" s="3" customFormat="1" ht="24.75" x14ac:dyDescent="0.25">
      <c r="A3" s="218" t="s">
        <v>309</v>
      </c>
      <c r="B3" s="2"/>
      <c r="C3" s="277" t="str">
        <f>"Jahresrechnung "&amp;TEXT(Parametereingabe!C6,"")&amp;", "&amp;TEXT(Parametereingabe!C7,"")</f>
        <v>Jahresrechnung Muster AG, Zürich</v>
      </c>
      <c r="D3" s="92"/>
      <c r="E3" s="159"/>
      <c r="F3" s="159"/>
      <c r="G3" s="79" t="s">
        <v>5</v>
      </c>
      <c r="H3" s="38"/>
      <c r="I3" s="38"/>
      <c r="J3" s="227" t="s">
        <v>158</v>
      </c>
    </row>
    <row r="4" spans="1:15" s="78" customFormat="1" ht="33.75" customHeight="1" x14ac:dyDescent="0.4">
      <c r="A4" s="1" t="s">
        <v>200</v>
      </c>
      <c r="B4" s="138"/>
      <c r="C4" s="255" t="s">
        <v>178</v>
      </c>
      <c r="D4" s="36"/>
      <c r="E4" s="36"/>
      <c r="F4" s="36"/>
      <c r="G4" s="38"/>
      <c r="H4" s="38"/>
      <c r="I4" s="38"/>
      <c r="J4" s="6" t="s">
        <v>5</v>
      </c>
    </row>
    <row r="5" spans="1:15" x14ac:dyDescent="0.2">
      <c r="A5" s="1"/>
      <c r="C5" s="20" t="s">
        <v>179</v>
      </c>
      <c r="D5" s="221"/>
      <c r="E5" s="221"/>
      <c r="F5" s="221"/>
      <c r="G5" s="38"/>
      <c r="H5" s="38"/>
      <c r="I5" s="38"/>
      <c r="J5" s="6"/>
    </row>
    <row r="6" spans="1:15" ht="14.25" customHeight="1" x14ac:dyDescent="0.2">
      <c r="A6" s="1"/>
      <c r="C6" s="20"/>
      <c r="D6" s="20"/>
      <c r="E6" s="221"/>
      <c r="F6" s="221"/>
      <c r="G6" s="38"/>
      <c r="H6" s="38"/>
      <c r="I6" s="38"/>
      <c r="J6" s="6"/>
    </row>
    <row r="7" spans="1:15" ht="15" customHeight="1" x14ac:dyDescent="0.25">
      <c r="A7" s="1"/>
      <c r="C7" s="79"/>
      <c r="D7" s="40"/>
      <c r="E7" s="294">
        <f>Parametereingabe!C9</f>
        <v>2013</v>
      </c>
      <c r="F7" s="480" t="s">
        <v>322</v>
      </c>
      <c r="G7" s="293">
        <f>Parametereingabe!C12</f>
        <v>2012</v>
      </c>
      <c r="H7" s="494" t="s">
        <v>322</v>
      </c>
      <c r="I7" s="103"/>
      <c r="J7" s="6"/>
    </row>
    <row r="8" spans="1:15" ht="21.75" customHeight="1" x14ac:dyDescent="0.2">
      <c r="A8" s="11" t="s">
        <v>21</v>
      </c>
      <c r="B8" s="12"/>
      <c r="C8" s="81" t="s">
        <v>33</v>
      </c>
      <c r="D8" s="82"/>
      <c r="E8" s="257">
        <f>10050005+49038</f>
        <v>10099043</v>
      </c>
      <c r="F8" s="481">
        <v>1</v>
      </c>
      <c r="G8" s="84">
        <v>9950000</v>
      </c>
      <c r="H8" s="495">
        <v>1</v>
      </c>
      <c r="I8" s="104"/>
      <c r="J8" s="105" t="s">
        <v>5</v>
      </c>
      <c r="K8" s="7" t="s">
        <v>5</v>
      </c>
      <c r="O8" s="7" t="s">
        <v>5</v>
      </c>
    </row>
    <row r="9" spans="1:15" s="164" customFormat="1" ht="27.75" customHeight="1" x14ac:dyDescent="0.25">
      <c r="A9" s="230" t="s">
        <v>23</v>
      </c>
      <c r="B9" s="321"/>
      <c r="C9" s="233" t="s">
        <v>34</v>
      </c>
      <c r="D9" s="322"/>
      <c r="E9" s="312">
        <v>50100</v>
      </c>
      <c r="F9" s="482"/>
      <c r="G9" s="216">
        <v>-67000</v>
      </c>
      <c r="H9" s="496"/>
      <c r="I9" s="178"/>
      <c r="J9" s="187"/>
    </row>
    <row r="10" spans="1:15" ht="16.5" customHeight="1" x14ac:dyDescent="0.2">
      <c r="A10" s="11" t="s">
        <v>28</v>
      </c>
      <c r="B10" s="12"/>
      <c r="C10" s="92" t="s">
        <v>35</v>
      </c>
      <c r="D10" s="106"/>
      <c r="E10" s="282">
        <v>-8000100</v>
      </c>
      <c r="F10" s="480"/>
      <c r="G10" s="95">
        <v>-7999500</v>
      </c>
      <c r="H10" s="497"/>
      <c r="I10" s="104"/>
      <c r="J10" s="6"/>
      <c r="K10" s="107"/>
      <c r="L10" s="107"/>
      <c r="M10" s="107"/>
      <c r="N10" s="107"/>
    </row>
    <row r="11" spans="1:15" ht="10.5" customHeight="1" x14ac:dyDescent="0.2">
      <c r="A11" s="1"/>
      <c r="C11" s="108"/>
      <c r="D11" s="109"/>
      <c r="E11" s="283"/>
      <c r="F11" s="483"/>
      <c r="G11" s="110"/>
      <c r="H11" s="498"/>
      <c r="I11" s="111"/>
      <c r="J11" s="6"/>
    </row>
    <row r="12" spans="1:15" ht="12.75" thickBot="1" x14ac:dyDescent="0.25">
      <c r="A12" s="1"/>
      <c r="C12" s="274" t="s">
        <v>31</v>
      </c>
      <c r="D12" s="101"/>
      <c r="E12" s="260">
        <f>SUM(E8:E10)</f>
        <v>2149043</v>
      </c>
      <c r="F12" s="484">
        <f>E12/E8</f>
        <v>0.21279669766729381</v>
      </c>
      <c r="G12" s="102">
        <f>SUM(G8:G10)</f>
        <v>1883500</v>
      </c>
      <c r="H12" s="499">
        <f>G12/G8</f>
        <v>0.18929648241206029</v>
      </c>
      <c r="I12" s="111"/>
      <c r="J12" s="6" t="s">
        <v>237</v>
      </c>
    </row>
    <row r="13" spans="1:15" ht="30" customHeight="1" x14ac:dyDescent="0.2">
      <c r="A13" s="11" t="s">
        <v>36</v>
      </c>
      <c r="B13" s="12"/>
      <c r="C13" s="81" t="s">
        <v>32</v>
      </c>
      <c r="D13" s="82"/>
      <c r="E13" s="257">
        <v>-1100020</v>
      </c>
      <c r="F13" s="481"/>
      <c r="G13" s="84">
        <v>-999700</v>
      </c>
      <c r="H13" s="495"/>
      <c r="I13" s="104"/>
      <c r="J13" s="6"/>
    </row>
    <row r="14" spans="1:15" ht="15" customHeight="1" x14ac:dyDescent="0.2">
      <c r="A14" s="11" t="s">
        <v>37</v>
      </c>
      <c r="B14" s="12"/>
      <c r="C14" s="112" t="s">
        <v>38</v>
      </c>
      <c r="D14" s="112"/>
      <c r="E14" s="259">
        <v>-750000</v>
      </c>
      <c r="F14" s="485"/>
      <c r="G14" s="113">
        <v>-723000</v>
      </c>
      <c r="H14" s="500"/>
      <c r="I14" s="104"/>
      <c r="J14" s="6"/>
      <c r="K14" s="14"/>
    </row>
    <row r="15" spans="1:15" ht="30" customHeight="1" thickBot="1" x14ac:dyDescent="0.25">
      <c r="A15" s="1"/>
      <c r="C15" s="287" t="s">
        <v>43</v>
      </c>
      <c r="D15" s="75"/>
      <c r="E15" s="265">
        <f>SUM(E12:E14)</f>
        <v>299023</v>
      </c>
      <c r="F15" s="486">
        <f>E15/E8</f>
        <v>2.9609043153890919E-2</v>
      </c>
      <c r="G15" s="114">
        <f>SUM(G12:G14)</f>
        <v>160800</v>
      </c>
      <c r="H15" s="501">
        <f>G15/G8</f>
        <v>1.6160804020100502E-2</v>
      </c>
      <c r="I15" s="111"/>
      <c r="J15" s="6" t="s">
        <v>237</v>
      </c>
      <c r="K15" s="7" t="s">
        <v>5</v>
      </c>
    </row>
    <row r="16" spans="1:15" ht="16.5" customHeight="1" x14ac:dyDescent="0.2">
      <c r="A16" s="1"/>
      <c r="C16" s="8"/>
      <c r="D16" s="90"/>
      <c r="E16" s="268"/>
      <c r="F16" s="487"/>
      <c r="G16" s="111"/>
      <c r="H16" s="502"/>
      <c r="I16" s="111"/>
      <c r="J16" s="6"/>
    </row>
    <row r="17" spans="1:12" ht="12.95" customHeight="1" x14ac:dyDescent="0.2">
      <c r="A17" s="11" t="s">
        <v>39</v>
      </c>
      <c r="B17" s="12"/>
      <c r="C17" s="92" t="s">
        <v>146</v>
      </c>
      <c r="D17" s="93"/>
      <c r="E17" s="282">
        <v>-87020</v>
      </c>
      <c r="F17" s="480"/>
      <c r="G17" s="95">
        <v>-77100</v>
      </c>
      <c r="H17" s="497"/>
      <c r="I17" s="104"/>
      <c r="J17" s="6" t="s">
        <v>238</v>
      </c>
    </row>
    <row r="18" spans="1:12" ht="12.95" customHeight="1" x14ac:dyDescent="0.2">
      <c r="A18" s="11" t="s">
        <v>39</v>
      </c>
      <c r="C18" s="20" t="s">
        <v>145</v>
      </c>
      <c r="D18" s="115"/>
      <c r="E18" s="267">
        <v>0</v>
      </c>
      <c r="F18" s="488"/>
      <c r="G18" s="104">
        <v>0</v>
      </c>
      <c r="H18" s="503"/>
      <c r="I18" s="104"/>
      <c r="J18" s="6" t="s">
        <v>279</v>
      </c>
    </row>
    <row r="19" spans="1:12" ht="30" customHeight="1" thickBot="1" x14ac:dyDescent="0.25">
      <c r="A19" s="1"/>
      <c r="C19" s="287" t="s">
        <v>44</v>
      </c>
      <c r="D19" s="75"/>
      <c r="E19" s="265">
        <f>SUM(E15:E17)</f>
        <v>212003</v>
      </c>
      <c r="F19" s="486">
        <f>E19/E8</f>
        <v>2.0992385120055437E-2</v>
      </c>
      <c r="G19" s="114">
        <f>SUM(G15:G17)</f>
        <v>83700</v>
      </c>
      <c r="H19" s="501">
        <f>G19/G8</f>
        <v>8.4120603015075384E-3</v>
      </c>
      <c r="I19" s="111"/>
      <c r="J19" s="6" t="s">
        <v>237</v>
      </c>
      <c r="K19" s="7" t="s">
        <v>5</v>
      </c>
      <c r="L19" s="7" t="s">
        <v>5</v>
      </c>
    </row>
    <row r="20" spans="1:12" ht="30" customHeight="1" x14ac:dyDescent="0.2">
      <c r="A20" s="11" t="s">
        <v>40</v>
      </c>
      <c r="B20" s="12"/>
      <c r="C20" s="116" t="s">
        <v>111</v>
      </c>
      <c r="D20" s="117"/>
      <c r="E20" s="284">
        <f>-57000-1550</f>
        <v>-58550</v>
      </c>
      <c r="F20" s="489"/>
      <c r="G20" s="118">
        <v>-47000</v>
      </c>
      <c r="H20" s="504"/>
      <c r="I20" s="104"/>
      <c r="J20" s="6" t="s">
        <v>239</v>
      </c>
      <c r="K20" s="7" t="s">
        <v>5</v>
      </c>
      <c r="L20" s="7" t="s">
        <v>5</v>
      </c>
    </row>
    <row r="21" spans="1:12" x14ac:dyDescent="0.2">
      <c r="A21" s="11" t="s">
        <v>40</v>
      </c>
      <c r="B21" s="12"/>
      <c r="C21" s="58" t="s">
        <v>110</v>
      </c>
      <c r="D21" s="52"/>
      <c r="E21" s="263">
        <f>3750+11550</f>
        <v>15300</v>
      </c>
      <c r="F21" s="490"/>
      <c r="G21" s="119">
        <v>4156</v>
      </c>
      <c r="H21" s="505"/>
      <c r="I21" s="104"/>
      <c r="J21" s="6" t="s">
        <v>239</v>
      </c>
    </row>
    <row r="22" spans="1:12" ht="30" customHeight="1" thickBot="1" x14ac:dyDescent="0.25">
      <c r="A22" s="1"/>
      <c r="C22" s="287" t="s">
        <v>45</v>
      </c>
      <c r="D22" s="120"/>
      <c r="E22" s="265">
        <f>SUM(E19:E21)</f>
        <v>168753</v>
      </c>
      <c r="F22" s="486">
        <f>E22/E8</f>
        <v>1.670980111679889E-2</v>
      </c>
      <c r="G22" s="114">
        <f>SUM(G19:G21)</f>
        <v>40856</v>
      </c>
      <c r="H22" s="501">
        <f>G22/G8</f>
        <v>4.106130653266332E-3</v>
      </c>
      <c r="I22" s="111"/>
      <c r="J22" s="6" t="s">
        <v>237</v>
      </c>
    </row>
    <row r="23" spans="1:12" ht="11.25" customHeight="1" x14ac:dyDescent="0.2">
      <c r="A23" s="1"/>
      <c r="C23" s="59"/>
      <c r="D23" s="121"/>
      <c r="E23" s="264"/>
      <c r="F23" s="491"/>
      <c r="G23" s="122"/>
      <c r="H23" s="506"/>
      <c r="I23" s="111"/>
      <c r="J23" s="6"/>
    </row>
    <row r="24" spans="1:12" s="15" customFormat="1" ht="15" customHeight="1" x14ac:dyDescent="0.2">
      <c r="A24" s="11" t="s">
        <v>41</v>
      </c>
      <c r="B24" s="12"/>
      <c r="C24" s="81" t="s">
        <v>113</v>
      </c>
      <c r="D24" s="82"/>
      <c r="E24" s="257">
        <v>0</v>
      </c>
      <c r="F24" s="481"/>
      <c r="G24" s="123">
        <v>0</v>
      </c>
      <c r="H24" s="507"/>
      <c r="I24" s="91"/>
      <c r="J24" s="365" t="s">
        <v>316</v>
      </c>
    </row>
    <row r="25" spans="1:12" s="15" customFormat="1" ht="15" customHeight="1" x14ac:dyDescent="0.2">
      <c r="A25" s="11" t="s">
        <v>41</v>
      </c>
      <c r="B25" s="12"/>
      <c r="C25" s="89" t="s">
        <v>112</v>
      </c>
      <c r="D25" s="86"/>
      <c r="E25" s="258">
        <v>0</v>
      </c>
      <c r="F25" s="492"/>
      <c r="G25" s="88">
        <v>0</v>
      </c>
      <c r="H25" s="508"/>
      <c r="I25" s="91"/>
      <c r="J25" s="365" t="s">
        <v>316</v>
      </c>
      <c r="K25" s="15" t="s">
        <v>5</v>
      </c>
    </row>
    <row r="26" spans="1:12" s="15" customFormat="1" ht="15" customHeight="1" x14ac:dyDescent="0.2">
      <c r="A26" s="11" t="s">
        <v>42</v>
      </c>
      <c r="B26" s="12"/>
      <c r="C26" s="89" t="s">
        <v>114</v>
      </c>
      <c r="D26" s="86"/>
      <c r="E26" s="258">
        <v>-100000</v>
      </c>
      <c r="F26" s="492"/>
      <c r="G26" s="88">
        <v>0</v>
      </c>
      <c r="H26" s="508"/>
      <c r="I26" s="91"/>
      <c r="J26" s="6"/>
    </row>
    <row r="27" spans="1:12" s="15" customFormat="1" ht="15" customHeight="1" x14ac:dyDescent="0.2">
      <c r="A27" s="11" t="s">
        <v>42</v>
      </c>
      <c r="B27" s="12"/>
      <c r="C27" s="89" t="s">
        <v>115</v>
      </c>
      <c r="D27" s="86"/>
      <c r="E27" s="258">
        <v>0</v>
      </c>
      <c r="F27" s="492"/>
      <c r="G27" s="88">
        <v>0</v>
      </c>
      <c r="H27" s="508"/>
      <c r="I27" s="91"/>
      <c r="J27" s="6" t="s">
        <v>251</v>
      </c>
    </row>
    <row r="28" spans="1:12" ht="27" customHeight="1" thickBot="1" x14ac:dyDescent="0.25">
      <c r="A28" s="1"/>
      <c r="C28" s="287" t="s">
        <v>49</v>
      </c>
      <c r="D28" s="120"/>
      <c r="E28" s="265">
        <f>SUM(E22:E27)</f>
        <v>68753</v>
      </c>
      <c r="F28" s="486">
        <f>E28/E8</f>
        <v>6.8078727855698804E-3</v>
      </c>
      <c r="G28" s="114">
        <f>SUM(G22:G27)</f>
        <v>40856</v>
      </c>
      <c r="H28" s="501">
        <f>G28/G8</f>
        <v>4.106130653266332E-3</v>
      </c>
      <c r="I28" s="111"/>
      <c r="J28" s="6" t="s">
        <v>237</v>
      </c>
      <c r="L28" s="7" t="s">
        <v>5</v>
      </c>
    </row>
    <row r="29" spans="1:12" x14ac:dyDescent="0.2">
      <c r="A29" s="1"/>
      <c r="C29" s="3"/>
      <c r="D29" s="3"/>
      <c r="E29" s="285" t="s">
        <v>5</v>
      </c>
      <c r="F29" s="488"/>
      <c r="G29" s="3"/>
      <c r="H29" s="509"/>
      <c r="I29" s="3"/>
      <c r="J29" s="6"/>
    </row>
    <row r="30" spans="1:12" x14ac:dyDescent="0.2">
      <c r="A30" s="11" t="s">
        <v>46</v>
      </c>
      <c r="B30" s="12"/>
      <c r="C30" s="92" t="s">
        <v>47</v>
      </c>
      <c r="D30" s="93"/>
      <c r="E30" s="282">
        <f>-8200-9955</f>
        <v>-18155</v>
      </c>
      <c r="F30" s="480"/>
      <c r="G30" s="95">
        <v>-9500</v>
      </c>
      <c r="H30" s="497"/>
      <c r="I30" s="104"/>
      <c r="J30" s="6" t="s">
        <v>240</v>
      </c>
    </row>
    <row r="31" spans="1:12" x14ac:dyDescent="0.2">
      <c r="A31" s="1"/>
      <c r="C31" s="96"/>
      <c r="D31" s="97"/>
      <c r="E31" s="286"/>
      <c r="F31" s="493"/>
      <c r="G31" s="99"/>
      <c r="H31" s="510"/>
      <c r="I31" s="104"/>
      <c r="J31" s="6"/>
    </row>
    <row r="32" spans="1:12" ht="12.75" thickBot="1" x14ac:dyDescent="0.25">
      <c r="A32" s="1"/>
      <c r="C32" s="274" t="s">
        <v>48</v>
      </c>
      <c r="D32" s="101"/>
      <c r="E32" s="260">
        <f>SUM(E28:E30)</f>
        <v>50598</v>
      </c>
      <c r="F32" s="484">
        <f>E32/E8</f>
        <v>5.0101776970352535E-3</v>
      </c>
      <c r="G32" s="102">
        <f>SUM(G28:G30)</f>
        <v>31356</v>
      </c>
      <c r="H32" s="499">
        <f>G32/G8</f>
        <v>3.1513567839195982E-3</v>
      </c>
      <c r="I32" s="111"/>
      <c r="J32" s="6"/>
    </row>
    <row r="33" spans="1:13" x14ac:dyDescent="0.2">
      <c r="A33" s="1"/>
      <c r="C33" s="3"/>
      <c r="D33" s="3"/>
      <c r="J33" s="6"/>
    </row>
    <row r="34" spans="1:13" x14ac:dyDescent="0.2">
      <c r="A34" s="1"/>
      <c r="J34" s="6"/>
    </row>
    <row r="35" spans="1:13" x14ac:dyDescent="0.2">
      <c r="A35" s="1"/>
      <c r="J35" s="6"/>
    </row>
    <row r="36" spans="1:13" x14ac:dyDescent="0.2">
      <c r="A36" s="1"/>
      <c r="J36" s="6"/>
    </row>
    <row r="37" spans="1:13" x14ac:dyDescent="0.2">
      <c r="A37" s="1"/>
      <c r="J37" s="6"/>
    </row>
    <row r="38" spans="1:13" x14ac:dyDescent="0.2">
      <c r="A38" s="1"/>
      <c r="J38" s="6"/>
    </row>
    <row r="39" spans="1:13" x14ac:dyDescent="0.2">
      <c r="A39" s="1"/>
      <c r="J39" s="6"/>
      <c r="M39" s="7" t="s">
        <v>5</v>
      </c>
    </row>
    <row r="40" spans="1:13" x14ac:dyDescent="0.2">
      <c r="A40" s="1"/>
      <c r="C40" s="7" t="s">
        <v>5</v>
      </c>
      <c r="J40" s="6"/>
    </row>
    <row r="41" spans="1:13" x14ac:dyDescent="0.2">
      <c r="A41" s="1"/>
      <c r="J41" s="6"/>
    </row>
    <row r="42" spans="1:13" x14ac:dyDescent="0.2">
      <c r="A42" s="23"/>
      <c r="B42" s="24"/>
      <c r="J42" s="25"/>
    </row>
    <row r="43" spans="1:13" x14ac:dyDescent="0.2">
      <c r="A43" s="1"/>
      <c r="J43" s="6"/>
    </row>
    <row r="44" spans="1:13" x14ac:dyDescent="0.2">
      <c r="A44" s="1"/>
      <c r="J44" s="6"/>
    </row>
    <row r="45" spans="1:13" x14ac:dyDescent="0.2">
      <c r="A45" s="1"/>
      <c r="J45" s="6"/>
    </row>
    <row r="46" spans="1:13" x14ac:dyDescent="0.2">
      <c r="A46" s="1"/>
      <c r="J46" s="6"/>
    </row>
    <row r="47" spans="1:13" x14ac:dyDescent="0.2">
      <c r="A47" s="1"/>
      <c r="J47" s="6"/>
    </row>
    <row r="48" spans="1:13" x14ac:dyDescent="0.2">
      <c r="A48" s="1"/>
      <c r="J48" s="1"/>
    </row>
    <row r="49" spans="1:10" x14ac:dyDescent="0.2">
      <c r="A49" s="1"/>
      <c r="J49" s="1"/>
    </row>
    <row r="50" spans="1:10" x14ac:dyDescent="0.2">
      <c r="A50" s="1"/>
      <c r="B50" s="1"/>
      <c r="C50" s="130"/>
      <c r="D50" s="130"/>
      <c r="E50" s="130"/>
      <c r="F50" s="130"/>
      <c r="G50" s="130"/>
      <c r="H50" s="130"/>
      <c r="I50" s="130"/>
      <c r="J50" s="1"/>
    </row>
    <row r="51" spans="1:10" x14ac:dyDescent="0.2">
      <c r="A51" s="1"/>
      <c r="B51" s="1"/>
      <c r="C51" s="130"/>
      <c r="D51" s="130"/>
      <c r="E51" s="130"/>
      <c r="F51" s="130"/>
      <c r="G51" s="130"/>
      <c r="H51" s="130"/>
      <c r="I51" s="130"/>
      <c r="J51" s="6"/>
    </row>
    <row r="52" spans="1:10" x14ac:dyDescent="0.2">
      <c r="A52" s="1"/>
      <c r="B52" s="1"/>
      <c r="C52" s="130"/>
      <c r="D52" s="130"/>
      <c r="E52" s="130"/>
      <c r="F52" s="130"/>
      <c r="G52" s="130"/>
      <c r="H52" s="130"/>
      <c r="I52" s="130"/>
      <c r="J52" s="6"/>
    </row>
    <row r="53" spans="1:10" x14ac:dyDescent="0.2">
      <c r="A53" s="1"/>
      <c r="B53" s="1"/>
      <c r="C53" s="130"/>
      <c r="D53" s="130"/>
      <c r="E53" s="130"/>
      <c r="F53" s="130"/>
      <c r="G53" s="130"/>
      <c r="H53" s="130"/>
      <c r="I53" s="130"/>
      <c r="J53"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0"/>
  <sheetViews>
    <sheetView showGridLines="0" zoomScaleNormal="100" workbookViewId="0">
      <selection activeCell="E48" sqref="E48"/>
    </sheetView>
  </sheetViews>
  <sheetFormatPr baseColWidth="10" defaultColWidth="9.140625" defaultRowHeight="12" x14ac:dyDescent="0.2"/>
  <cols>
    <col min="1" max="1" width="8.85546875" style="124" bestFit="1" customWidth="1"/>
    <col min="2" max="2" width="1.28515625" style="2" customWidth="1"/>
    <col min="3" max="3" width="72.28515625" style="7" customWidth="1"/>
    <col min="4" max="4" width="2.140625" style="7" customWidth="1"/>
    <col min="5" max="6" width="14" style="7" customWidth="1"/>
    <col min="7" max="7" width="1.7109375" style="7" customWidth="1"/>
    <col min="8" max="8" width="7.28515625" style="125" bestFit="1" customWidth="1"/>
    <col min="9" max="10" width="9.140625" style="7"/>
    <col min="11" max="11" width="11.28515625" style="7" bestFit="1" customWidth="1"/>
    <col min="12" max="16384" width="9.140625" style="7"/>
  </cols>
  <sheetData>
    <row r="1" spans="1:14" x14ac:dyDescent="0.2">
      <c r="A1" s="1"/>
      <c r="B1" s="1"/>
      <c r="C1" s="130"/>
      <c r="D1" s="130"/>
      <c r="E1" s="130"/>
      <c r="F1" s="130"/>
      <c r="G1" s="130"/>
      <c r="H1" s="6"/>
    </row>
    <row r="2" spans="1:14" x14ac:dyDescent="0.2">
      <c r="A2" s="1"/>
      <c r="B2" s="1"/>
      <c r="C2" s="130"/>
      <c r="D2" s="130"/>
      <c r="E2" s="130"/>
      <c r="F2" s="130"/>
      <c r="G2" s="130"/>
      <c r="H2" s="6"/>
    </row>
    <row r="3" spans="1:14" s="3" customFormat="1" ht="24.75" x14ac:dyDescent="0.25">
      <c r="A3" s="218" t="s">
        <v>309</v>
      </c>
      <c r="B3" s="2"/>
      <c r="C3" s="277" t="str">
        <f>"Jahresrechnung "&amp;TEXT(Parametereingabe!C6,"")&amp;", "&amp;TEXT(Parametereingabe!C7,"")</f>
        <v>Jahresrechnung Muster AG, Zürich</v>
      </c>
      <c r="D3" s="92"/>
      <c r="E3" s="159"/>
      <c r="F3" s="79" t="s">
        <v>5</v>
      </c>
      <c r="G3" s="38"/>
      <c r="H3" s="227" t="s">
        <v>158</v>
      </c>
    </row>
    <row r="4" spans="1:14" x14ac:dyDescent="0.2">
      <c r="A4" s="137" t="s">
        <v>5</v>
      </c>
      <c r="B4" s="138"/>
      <c r="C4" s="219"/>
      <c r="D4" s="221"/>
      <c r="E4" s="220"/>
      <c r="G4" s="37"/>
      <c r="H4" s="227" t="s">
        <v>5</v>
      </c>
    </row>
    <row r="5" spans="1:14" x14ac:dyDescent="0.2">
      <c r="A5" s="1"/>
      <c r="C5" s="219"/>
      <c r="D5" s="221"/>
      <c r="E5" s="220"/>
      <c r="G5" s="37"/>
      <c r="H5" s="6"/>
    </row>
    <row r="6" spans="1:14" s="280" customFormat="1" ht="30" x14ac:dyDescent="0.4">
      <c r="A6" s="1" t="s">
        <v>201</v>
      </c>
      <c r="B6" s="278"/>
      <c r="C6" s="271" t="s">
        <v>181</v>
      </c>
      <c r="D6" s="279"/>
      <c r="E6" s="279"/>
      <c r="F6" s="256"/>
      <c r="H6" s="281" t="s">
        <v>5</v>
      </c>
    </row>
    <row r="7" spans="1:14" x14ac:dyDescent="0.2">
      <c r="A7" s="1"/>
      <c r="C7" s="20" t="s">
        <v>179</v>
      </c>
      <c r="D7" s="221"/>
      <c r="E7" s="221"/>
      <c r="F7" s="38"/>
      <c r="H7" s="6"/>
    </row>
    <row r="8" spans="1:14" ht="14.25" customHeight="1" x14ac:dyDescent="0.2">
      <c r="A8" s="1"/>
      <c r="C8" s="20"/>
      <c r="D8" s="20"/>
      <c r="E8" s="221"/>
      <c r="F8" s="38"/>
      <c r="H8" s="6"/>
    </row>
    <row r="9" spans="1:14" ht="15" customHeight="1" x14ac:dyDescent="0.25">
      <c r="A9" s="1"/>
      <c r="C9" s="79"/>
      <c r="D9" s="40"/>
      <c r="E9" s="294">
        <f>Parametereingabe!C9</f>
        <v>2013</v>
      </c>
      <c r="F9" s="293">
        <f>Parametereingabe!C12</f>
        <v>2012</v>
      </c>
      <c r="G9" s="80"/>
      <c r="H9" s="6"/>
    </row>
    <row r="10" spans="1:14" ht="21.75" customHeight="1" x14ac:dyDescent="0.2">
      <c r="A10" s="11" t="s">
        <v>21</v>
      </c>
      <c r="B10" s="12"/>
      <c r="C10" s="81" t="s">
        <v>33</v>
      </c>
      <c r="D10" s="82"/>
      <c r="E10" s="83">
        <f>'Erfolgsrechnung (GKV)'!E8</f>
        <v>10099043</v>
      </c>
      <c r="F10" s="84">
        <f>'Erfolgsrechnung (GKV)'!G8</f>
        <v>9950000</v>
      </c>
      <c r="G10" s="80"/>
      <c r="H10" s="6"/>
      <c r="J10" s="7" t="s">
        <v>5</v>
      </c>
      <c r="N10" s="7" t="s">
        <v>5</v>
      </c>
    </row>
    <row r="11" spans="1:14" x14ac:dyDescent="0.2">
      <c r="A11" s="11" t="s">
        <v>23</v>
      </c>
      <c r="B11" s="12"/>
      <c r="C11" s="85" t="s">
        <v>50</v>
      </c>
      <c r="D11" s="86"/>
      <c r="E11" s="87">
        <v>-9191040</v>
      </c>
      <c r="F11" s="88">
        <v>-9163148</v>
      </c>
      <c r="G11" s="80"/>
      <c r="H11" s="6"/>
    </row>
    <row r="12" spans="1:14" ht="15" customHeight="1" x14ac:dyDescent="0.2">
      <c r="A12" s="11" t="s">
        <v>28</v>
      </c>
      <c r="B12" s="12"/>
      <c r="C12" s="89" t="s">
        <v>51</v>
      </c>
      <c r="D12" s="86"/>
      <c r="E12" s="87">
        <v>-696000</v>
      </c>
      <c r="F12" s="88">
        <v>-703152</v>
      </c>
      <c r="H12" s="6"/>
    </row>
    <row r="13" spans="1:14" ht="15" customHeight="1" x14ac:dyDescent="0.2">
      <c r="A13" s="11" t="s">
        <v>36</v>
      </c>
      <c r="B13" s="12"/>
      <c r="C13" s="89" t="s">
        <v>111</v>
      </c>
      <c r="D13" s="86"/>
      <c r="E13" s="87">
        <f>'Erfolgsrechnung (GKV)'!E20</f>
        <v>-58550</v>
      </c>
      <c r="F13" s="88">
        <f>'Erfolgsrechnung (GKV)'!G20</f>
        <v>-47000</v>
      </c>
      <c r="H13" s="6" t="s">
        <v>239</v>
      </c>
    </row>
    <row r="14" spans="1:14" ht="15" customHeight="1" x14ac:dyDescent="0.2">
      <c r="A14" s="11" t="s">
        <v>36</v>
      </c>
      <c r="B14" s="12"/>
      <c r="C14" s="89" t="s">
        <v>110</v>
      </c>
      <c r="D14" s="86"/>
      <c r="E14" s="87">
        <f>'Erfolgsrechnung (GKV)'!E21</f>
        <v>15300</v>
      </c>
      <c r="F14" s="88">
        <f>'Erfolgsrechnung (GKV)'!G21</f>
        <v>4156</v>
      </c>
      <c r="H14" s="6" t="s">
        <v>239</v>
      </c>
    </row>
    <row r="15" spans="1:14" ht="15" customHeight="1" x14ac:dyDescent="0.2">
      <c r="A15" s="11" t="s">
        <v>37</v>
      </c>
      <c r="B15" s="12"/>
      <c r="C15" s="89" t="s">
        <v>304</v>
      </c>
      <c r="D15" s="86"/>
      <c r="E15" s="87">
        <f>'Erfolgsrechnung (GKV)'!E24</f>
        <v>0</v>
      </c>
      <c r="F15" s="88">
        <f>'Erfolgsrechnung (GKV)'!G24</f>
        <v>0</v>
      </c>
      <c r="H15" s="6" t="s">
        <v>316</v>
      </c>
    </row>
    <row r="16" spans="1:14" ht="15" customHeight="1" x14ac:dyDescent="0.2">
      <c r="A16" s="11" t="s">
        <v>37</v>
      </c>
      <c r="B16" s="12"/>
      <c r="C16" s="89" t="s">
        <v>112</v>
      </c>
      <c r="D16" s="86"/>
      <c r="E16" s="87">
        <f>'Erfolgsrechnung (GKV)'!E25</f>
        <v>0</v>
      </c>
      <c r="F16" s="88">
        <f>'Erfolgsrechnung (GKV)'!G25</f>
        <v>0</v>
      </c>
      <c r="H16" s="6" t="s">
        <v>316</v>
      </c>
    </row>
    <row r="17" spans="1:8" ht="15" customHeight="1" x14ac:dyDescent="0.2">
      <c r="A17" s="11" t="s">
        <v>39</v>
      </c>
      <c r="B17" s="12"/>
      <c r="C17" s="89" t="s">
        <v>114</v>
      </c>
      <c r="D17" s="86"/>
      <c r="E17" s="87">
        <f>'Erfolgsrechnung (GKV)'!E26</f>
        <v>-100000</v>
      </c>
      <c r="F17" s="88">
        <f>'Erfolgsrechnung (GKV)'!G26</f>
        <v>0</v>
      </c>
      <c r="H17" s="6"/>
    </row>
    <row r="18" spans="1:8" ht="15" customHeight="1" x14ac:dyDescent="0.2">
      <c r="A18" s="11" t="s">
        <v>39</v>
      </c>
      <c r="B18" s="12"/>
      <c r="C18" s="20" t="s">
        <v>115</v>
      </c>
      <c r="D18" s="90"/>
      <c r="E18" s="73">
        <f>'Erfolgsrechnung (GKV)'!E27</f>
        <v>0</v>
      </c>
      <c r="F18" s="91">
        <f>'Erfolgsrechnung (GKV)'!G27</f>
        <v>0</v>
      </c>
      <c r="H18" s="6" t="s">
        <v>251</v>
      </c>
    </row>
    <row r="19" spans="1:8" ht="15" customHeight="1" x14ac:dyDescent="0.2">
      <c r="A19" s="11" t="s">
        <v>40</v>
      </c>
      <c r="B19" s="12"/>
      <c r="C19" s="92" t="s">
        <v>47</v>
      </c>
      <c r="D19" s="93"/>
      <c r="E19" s="94">
        <f>'Erfolgsrechnung (GKV)'!E30</f>
        <v>-18155</v>
      </c>
      <c r="F19" s="95">
        <f>'Erfolgsrechnung (GKV)'!G30</f>
        <v>-9500</v>
      </c>
      <c r="H19" s="6" t="s">
        <v>240</v>
      </c>
    </row>
    <row r="20" spans="1:8" ht="3.75" customHeight="1" x14ac:dyDescent="0.2">
      <c r="A20" s="1"/>
      <c r="C20" s="96"/>
      <c r="D20" s="97"/>
      <c r="E20" s="98"/>
      <c r="F20" s="99"/>
      <c r="H20" s="6" t="s">
        <v>5</v>
      </c>
    </row>
    <row r="21" spans="1:8" ht="12.75" thickBot="1" x14ac:dyDescent="0.25">
      <c r="A21" s="1"/>
      <c r="C21" s="274" t="s">
        <v>48</v>
      </c>
      <c r="D21" s="101"/>
      <c r="E21" s="70">
        <f>SUM(E10:E19)</f>
        <v>50598</v>
      </c>
      <c r="F21" s="102">
        <f>SUM(F10:F19)</f>
        <v>31356</v>
      </c>
      <c r="H21" s="6"/>
    </row>
    <row r="22" spans="1:8" x14ac:dyDescent="0.2">
      <c r="A22" s="1"/>
      <c r="E22" s="14" t="s">
        <v>5</v>
      </c>
      <c r="F22" s="14" t="s">
        <v>5</v>
      </c>
      <c r="H22" s="6"/>
    </row>
    <row r="23" spans="1:8" x14ac:dyDescent="0.2">
      <c r="A23" s="1"/>
      <c r="E23" s="14" t="s">
        <v>5</v>
      </c>
      <c r="F23" s="14" t="s">
        <v>5</v>
      </c>
      <c r="H23" s="6" t="s">
        <v>5</v>
      </c>
    </row>
    <row r="24" spans="1:8" x14ac:dyDescent="0.2">
      <c r="A24" s="1"/>
      <c r="H24" s="6"/>
    </row>
    <row r="25" spans="1:8" ht="13.5" x14ac:dyDescent="0.2">
      <c r="A25" s="1" t="s">
        <v>202</v>
      </c>
      <c r="C25" s="7" t="s">
        <v>134</v>
      </c>
      <c r="H25" s="6"/>
    </row>
    <row r="26" spans="1:8" x14ac:dyDescent="0.2">
      <c r="A26" s="1"/>
      <c r="H26" s="6" t="s">
        <v>5</v>
      </c>
    </row>
    <row r="27" spans="1:8" x14ac:dyDescent="0.2">
      <c r="A27" s="1"/>
      <c r="C27" s="85" t="s">
        <v>32</v>
      </c>
      <c r="D27" s="86"/>
      <c r="E27" s="87">
        <f>'Erfolgsrechnung (GKV)'!E13</f>
        <v>-1100020</v>
      </c>
      <c r="F27" s="88">
        <f>'Erfolgsrechnung (GKV)'!G13</f>
        <v>-999700</v>
      </c>
      <c r="H27" s="6"/>
    </row>
    <row r="28" spans="1:8" x14ac:dyDescent="0.2">
      <c r="A28" s="1"/>
      <c r="C28" s="89" t="s">
        <v>146</v>
      </c>
      <c r="D28" s="86"/>
      <c r="E28" s="87">
        <f>'Erfolgsrechnung (GKV)'!E17</f>
        <v>-87020</v>
      </c>
      <c r="F28" s="88">
        <f>'Erfolgsrechnung (GKV)'!G17</f>
        <v>-77100</v>
      </c>
      <c r="H28" s="13" t="s">
        <v>5</v>
      </c>
    </row>
    <row r="29" spans="1:8" x14ac:dyDescent="0.2">
      <c r="A29" s="1"/>
      <c r="C29" s="89" t="s">
        <v>145</v>
      </c>
      <c r="D29" s="86"/>
      <c r="E29" s="87">
        <f>'Erfolgsrechnung (GKV)'!E18</f>
        <v>0</v>
      </c>
      <c r="F29" s="88">
        <f>'Erfolgsrechnung (GKV)'!G18</f>
        <v>0</v>
      </c>
      <c r="H29" s="6" t="s">
        <v>251</v>
      </c>
    </row>
    <row r="30" spans="1:8" x14ac:dyDescent="0.2">
      <c r="A30" s="1"/>
      <c r="H30" s="13" t="s">
        <v>5</v>
      </c>
    </row>
    <row r="31" spans="1:8" x14ac:dyDescent="0.2">
      <c r="A31" s="1"/>
      <c r="H31" s="6"/>
    </row>
    <row r="32" spans="1:8" x14ac:dyDescent="0.2">
      <c r="A32" s="1"/>
      <c r="H32" s="6"/>
    </row>
    <row r="33" spans="1:8" x14ac:dyDescent="0.2">
      <c r="A33" s="1"/>
      <c r="H33" s="6" t="s">
        <v>5</v>
      </c>
    </row>
    <row r="34" spans="1:8" x14ac:dyDescent="0.2">
      <c r="A34" s="1"/>
      <c r="H34" s="6"/>
    </row>
    <row r="35" spans="1:8" x14ac:dyDescent="0.2">
      <c r="A35" s="1"/>
      <c r="H35" s="6"/>
    </row>
    <row r="36" spans="1:8" x14ac:dyDescent="0.2">
      <c r="A36" s="1"/>
      <c r="H36" s="6"/>
    </row>
    <row r="37" spans="1:8" x14ac:dyDescent="0.2">
      <c r="A37" s="1"/>
      <c r="H37" s="6"/>
    </row>
    <row r="38" spans="1:8" x14ac:dyDescent="0.2">
      <c r="A38" s="1"/>
      <c r="H38" s="6"/>
    </row>
    <row r="39" spans="1:8" x14ac:dyDescent="0.2">
      <c r="A39" s="1"/>
      <c r="H39" s="6"/>
    </row>
    <row r="40" spans="1:8" x14ac:dyDescent="0.2">
      <c r="A40" s="1"/>
      <c r="H40" s="6"/>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55"/>
  <sheetViews>
    <sheetView showGridLines="0" zoomScaleNormal="100" workbookViewId="0">
      <selection activeCell="C55" sqref="C55"/>
    </sheetView>
  </sheetViews>
  <sheetFormatPr baseColWidth="10" defaultColWidth="9.140625" defaultRowHeight="12" x14ac:dyDescent="0.2"/>
  <cols>
    <col min="1" max="1" width="8.42578125" style="217" bestFit="1" customWidth="1"/>
    <col min="2" max="2" width="3.5703125" style="7" customWidth="1"/>
    <col min="3" max="3" width="69" style="7" customWidth="1"/>
    <col min="4" max="4" width="2.140625" style="7" customWidth="1"/>
    <col min="5" max="6" width="14" style="7" customWidth="1"/>
    <col min="7" max="7" width="3.7109375" style="7" customWidth="1"/>
    <col min="8" max="8" width="7.28515625" style="125" bestFit="1" customWidth="1"/>
    <col min="9" max="16384" width="9.140625" style="7"/>
  </cols>
  <sheetData>
    <row r="1" spans="1:13" x14ac:dyDescent="0.2">
      <c r="A1" s="240"/>
      <c r="B1" s="35"/>
      <c r="C1" s="35"/>
      <c r="D1" s="35"/>
      <c r="E1" s="35"/>
      <c r="F1" s="35"/>
      <c r="G1" s="35"/>
      <c r="H1" s="44"/>
    </row>
    <row r="2" spans="1:13" x14ac:dyDescent="0.2">
      <c r="A2" s="240"/>
      <c r="B2" s="35"/>
      <c r="C2" s="35"/>
      <c r="D2" s="35"/>
      <c r="E2" s="35"/>
      <c r="F2" s="35"/>
      <c r="G2" s="35"/>
      <c r="H2" s="44"/>
    </row>
    <row r="3" spans="1:13" ht="24.75" x14ac:dyDescent="0.25">
      <c r="A3" s="440" t="s">
        <v>311</v>
      </c>
      <c r="B3" s="241"/>
      <c r="C3" s="277" t="str">
        <f>"Jahresrechnung "&amp;TEXT(Parametereingabe!C6,"")&amp;", "&amp;TEXT(Parametereingabe!C7,"")</f>
        <v>Jahresrechnung Muster AG, Zürich</v>
      </c>
      <c r="D3" s="92"/>
      <c r="E3" s="159"/>
      <c r="F3" s="79" t="s">
        <v>5</v>
      </c>
      <c r="G3" s="241"/>
      <c r="H3" s="242" t="s">
        <v>158</v>
      </c>
    </row>
    <row r="4" spans="1:13" x14ac:dyDescent="0.2">
      <c r="A4" s="243" t="s">
        <v>5</v>
      </c>
      <c r="C4" s="136"/>
      <c r="D4" s="20"/>
      <c r="E4" s="244"/>
      <c r="F4" s="38"/>
      <c r="H4" s="160" t="s">
        <v>5</v>
      </c>
    </row>
    <row r="5" spans="1:13" s="78" customFormat="1" ht="47.1" customHeight="1" x14ac:dyDescent="0.4">
      <c r="A5" s="41" t="s">
        <v>159</v>
      </c>
      <c r="C5" s="255" t="s">
        <v>182</v>
      </c>
      <c r="D5" s="36"/>
      <c r="E5" s="36"/>
      <c r="F5" s="3"/>
      <c r="H5" s="161" t="s">
        <v>5</v>
      </c>
    </row>
    <row r="6" spans="1:13" x14ac:dyDescent="0.2">
      <c r="A6" s="41"/>
      <c r="C6" s="20" t="s">
        <v>179</v>
      </c>
      <c r="D6" s="37"/>
      <c r="E6" s="9" t="s">
        <v>5</v>
      </c>
      <c r="F6" s="38" t="s">
        <v>5</v>
      </c>
      <c r="H6" s="161" t="s">
        <v>5</v>
      </c>
    </row>
    <row r="7" spans="1:13" ht="15" customHeight="1" x14ac:dyDescent="0.25">
      <c r="A7" s="243" t="s">
        <v>5</v>
      </c>
      <c r="C7" s="39"/>
      <c r="D7" s="40"/>
      <c r="E7" s="294">
        <f>Parametereingabe!C9</f>
        <v>2013</v>
      </c>
      <c r="F7" s="292">
        <f>Parametereingabe!C12</f>
        <v>2012</v>
      </c>
      <c r="H7" s="161" t="s">
        <v>5</v>
      </c>
    </row>
    <row r="8" spans="1:13" ht="15" customHeight="1" x14ac:dyDescent="0.2">
      <c r="A8" s="41"/>
      <c r="C8" s="297" t="str">
        <f>'Erfolgsrechnung (GKV)'!$C$32</f>
        <v>Jahresgewinn / (Jahresverlust)</v>
      </c>
      <c r="D8" s="42"/>
      <c r="E8" s="288">
        <f>'Erfolgsrechnung (GKV)'!E32</f>
        <v>50598</v>
      </c>
      <c r="F8" s="43">
        <f>'Erfolgsrechnung (GKV)'!G32</f>
        <v>31356</v>
      </c>
      <c r="G8" s="80"/>
      <c r="H8" s="44"/>
    </row>
    <row r="9" spans="1:13" ht="15" customHeight="1" x14ac:dyDescent="0.2">
      <c r="A9" s="41"/>
      <c r="C9" s="45" t="s">
        <v>54</v>
      </c>
      <c r="D9" s="46"/>
      <c r="E9" s="289">
        <f>-'Erfolgsrechnung (GKV)'!E17</f>
        <v>87020</v>
      </c>
      <c r="F9" s="47">
        <f>-'Erfolgsrechnung (GKV)'!G17</f>
        <v>77100</v>
      </c>
      <c r="H9" s="44"/>
    </row>
    <row r="10" spans="1:13" ht="15" customHeight="1" x14ac:dyDescent="0.2">
      <c r="A10" s="41"/>
      <c r="C10" s="45" t="s">
        <v>55</v>
      </c>
      <c r="D10" s="48"/>
      <c r="E10" s="289">
        <v>0</v>
      </c>
      <c r="F10" s="47">
        <v>-10500</v>
      </c>
      <c r="G10" s="107" t="s">
        <v>5</v>
      </c>
      <c r="H10" s="44"/>
      <c r="I10" s="107"/>
      <c r="J10" s="107"/>
      <c r="K10" s="107"/>
      <c r="L10" s="107"/>
      <c r="M10" s="107"/>
    </row>
    <row r="11" spans="1:13" ht="15" customHeight="1" x14ac:dyDescent="0.2">
      <c r="A11" s="41"/>
      <c r="C11" s="361" t="s">
        <v>308</v>
      </c>
      <c r="D11" s="362"/>
      <c r="E11" s="363">
        <v>-4000</v>
      </c>
      <c r="F11" s="364">
        <v>0</v>
      </c>
      <c r="G11" s="107"/>
      <c r="H11" s="44"/>
      <c r="I11" s="107"/>
      <c r="J11" s="107"/>
      <c r="K11" s="107"/>
      <c r="L11" s="107"/>
      <c r="M11" s="107"/>
    </row>
    <row r="12" spans="1:13" ht="15" customHeight="1" x14ac:dyDescent="0.2">
      <c r="A12" s="41"/>
      <c r="C12" s="49" t="s">
        <v>60</v>
      </c>
      <c r="D12" s="50"/>
      <c r="E12" s="262">
        <f>Aktiven!F11-Aktiven!E11+Aktiven!F12-Aktiven!E12+Aktiven!F13-Aktiven!E13+Aktiven!F14-Aktiven!E14+Aktiven!F15-Aktiven!E15</f>
        <v>-197499</v>
      </c>
      <c r="F12" s="51">
        <v>-10235</v>
      </c>
      <c r="G12" s="107"/>
      <c r="H12" s="44"/>
      <c r="I12" s="107"/>
      <c r="J12" s="107"/>
      <c r="K12" s="107"/>
      <c r="L12" s="107"/>
      <c r="M12" s="107"/>
    </row>
    <row r="13" spans="1:13" ht="15" customHeight="1" x14ac:dyDescent="0.2">
      <c r="A13" s="41"/>
      <c r="C13" s="378" t="s">
        <v>80</v>
      </c>
      <c r="D13" s="52"/>
      <c r="E13" s="263">
        <f>+Passiven!E11-Passiven!F11+Passiven!E13-Passiven!F13+Passiven!E14-Passiven!F14+Passiven!E15-Passiven!F15+Passiven!E22-Passiven!F22+Passiven!E23-Passiven!F23</f>
        <v>182458</v>
      </c>
      <c r="F13" s="53">
        <f>50751-650</f>
        <v>50101</v>
      </c>
      <c r="H13" s="44"/>
    </row>
    <row r="14" spans="1:13" ht="15" customHeight="1" thickBot="1" x14ac:dyDescent="0.25">
      <c r="A14" s="41"/>
      <c r="C14" s="287" t="s">
        <v>56</v>
      </c>
      <c r="D14" s="54"/>
      <c r="E14" s="265">
        <f>SUM(E8:E13)</f>
        <v>118577</v>
      </c>
      <c r="F14" s="55">
        <f>SUM(F8:F13)</f>
        <v>137822</v>
      </c>
      <c r="H14" s="44"/>
    </row>
    <row r="15" spans="1:13" ht="15" customHeight="1" x14ac:dyDescent="0.2">
      <c r="A15" s="41"/>
      <c r="C15" s="8"/>
      <c r="D15" s="38"/>
      <c r="E15" s="268"/>
      <c r="F15" s="56"/>
      <c r="H15" s="44"/>
    </row>
    <row r="16" spans="1:13" ht="15" customHeight="1" x14ac:dyDescent="0.2">
      <c r="A16" s="41"/>
      <c r="C16" s="45" t="s">
        <v>81</v>
      </c>
      <c r="D16" s="46"/>
      <c r="E16" s="289">
        <f>-E9-Aktiven!E22+Aktiven!F22-Aktiven!E21+Aktiven!F21-Aktiven!E20+Aktiven!F20-Aktiven!E23+Aktiven!F23-E11</f>
        <v>-107020</v>
      </c>
      <c r="F16" s="57">
        <f>-154231-128651</f>
        <v>-282882</v>
      </c>
      <c r="G16" s="7" t="s">
        <v>5</v>
      </c>
      <c r="H16" s="44" t="s">
        <v>5</v>
      </c>
    </row>
    <row r="17" spans="1:10" ht="15" customHeight="1" x14ac:dyDescent="0.2">
      <c r="A17" s="41"/>
      <c r="C17" s="58" t="s">
        <v>82</v>
      </c>
      <c r="D17" s="52"/>
      <c r="E17" s="263">
        <v>0</v>
      </c>
      <c r="F17" s="53">
        <v>55004</v>
      </c>
      <c r="H17" s="44"/>
    </row>
    <row r="18" spans="1:10" ht="15" customHeight="1" thickBot="1" x14ac:dyDescent="0.25">
      <c r="A18" s="41"/>
      <c r="C18" s="287" t="s">
        <v>57</v>
      </c>
      <c r="D18" s="54"/>
      <c r="E18" s="265">
        <f>SUM(E16:E17)</f>
        <v>-107020</v>
      </c>
      <c r="F18" s="55">
        <f>SUM(F16:F17)</f>
        <v>-227878</v>
      </c>
      <c r="H18" s="44"/>
    </row>
    <row r="19" spans="1:10" ht="15" customHeight="1" x14ac:dyDescent="0.2">
      <c r="A19" s="41"/>
      <c r="C19" s="59"/>
      <c r="D19" s="60"/>
      <c r="E19" s="264"/>
      <c r="F19" s="61"/>
      <c r="H19" s="44" t="s">
        <v>5</v>
      </c>
      <c r="J19" s="7" t="s">
        <v>5</v>
      </c>
    </row>
    <row r="20" spans="1:10" ht="15" customHeight="1" x14ac:dyDescent="0.2">
      <c r="A20" s="41"/>
      <c r="C20" s="379" t="s">
        <v>126</v>
      </c>
      <c r="D20" s="62"/>
      <c r="E20" s="262">
        <f>Passiven!E12-Passiven!F12+Passiven!E20-Passiven!F20</f>
        <v>109900</v>
      </c>
      <c r="F20" s="63">
        <v>-50000</v>
      </c>
      <c r="H20" s="44"/>
    </row>
    <row r="21" spans="1:10" ht="15" customHeight="1" x14ac:dyDescent="0.2">
      <c r="A21" s="41"/>
      <c r="C21" s="49" t="s">
        <v>127</v>
      </c>
      <c r="D21" s="50"/>
      <c r="E21" s="262">
        <v>0</v>
      </c>
      <c r="F21" s="51">
        <v>50000</v>
      </c>
      <c r="H21" s="44"/>
    </row>
    <row r="22" spans="1:10" ht="15" customHeight="1" x14ac:dyDescent="0.2">
      <c r="A22" s="41"/>
      <c r="C22" s="64" t="s">
        <v>147</v>
      </c>
      <c r="D22" s="65"/>
      <c r="E22" s="289">
        <v>-50000</v>
      </c>
      <c r="F22" s="47">
        <v>0</v>
      </c>
      <c r="H22" s="44"/>
      <c r="J22" s="7" t="s">
        <v>5</v>
      </c>
    </row>
    <row r="23" spans="1:10" ht="15" customHeight="1" x14ac:dyDescent="0.2">
      <c r="A23" s="41"/>
      <c r="C23" s="66" t="s">
        <v>148</v>
      </c>
      <c r="D23" s="67"/>
      <c r="E23" s="290">
        <v>-10000</v>
      </c>
      <c r="F23" s="68">
        <v>0</v>
      </c>
      <c r="H23" s="44" t="s">
        <v>5</v>
      </c>
    </row>
    <row r="24" spans="1:10" ht="15" customHeight="1" thickBot="1" x14ac:dyDescent="0.25">
      <c r="A24" s="41"/>
      <c r="C24" s="287" t="s">
        <v>58</v>
      </c>
      <c r="D24" s="54"/>
      <c r="E24" s="265">
        <f>SUM(E20:E23)</f>
        <v>49900</v>
      </c>
      <c r="F24" s="55">
        <f>SUM(F20:F23)</f>
        <v>0</v>
      </c>
      <c r="H24" s="44"/>
    </row>
    <row r="25" spans="1:10" s="26" customFormat="1" ht="15" customHeight="1" x14ac:dyDescent="0.2">
      <c r="A25" s="41"/>
      <c r="C25" s="8"/>
      <c r="D25" s="38"/>
      <c r="E25" s="268"/>
      <c r="F25" s="56"/>
      <c r="H25" s="44"/>
    </row>
    <row r="26" spans="1:10" ht="15" customHeight="1" thickBot="1" x14ac:dyDescent="0.25">
      <c r="A26" s="41"/>
      <c r="C26" s="298" t="s">
        <v>59</v>
      </c>
      <c r="D26" s="69"/>
      <c r="E26" s="260">
        <f>E14+E18+E24</f>
        <v>61457</v>
      </c>
      <c r="F26" s="71">
        <f>F24+F18+F14</f>
        <v>-90056</v>
      </c>
      <c r="H26" s="44" t="s">
        <v>5</v>
      </c>
    </row>
    <row r="27" spans="1:10" ht="15" customHeight="1" x14ac:dyDescent="0.2">
      <c r="A27" s="41"/>
      <c r="C27" s="351"/>
      <c r="D27" s="352"/>
      <c r="E27" s="264"/>
      <c r="F27" s="145"/>
      <c r="H27" s="44"/>
    </row>
    <row r="28" spans="1:10" s="15" customFormat="1" ht="15" customHeight="1" x14ac:dyDescent="0.2">
      <c r="A28" s="72"/>
      <c r="C28" s="353" t="s">
        <v>83</v>
      </c>
      <c r="D28" s="106"/>
      <c r="E28" s="354">
        <f>F30</f>
        <v>69045</v>
      </c>
      <c r="F28" s="189">
        <v>159101</v>
      </c>
      <c r="H28" s="44" t="s">
        <v>241</v>
      </c>
    </row>
    <row r="29" spans="1:10" ht="15" customHeight="1" x14ac:dyDescent="0.2">
      <c r="A29" s="41"/>
      <c r="C29" s="20" t="s">
        <v>59</v>
      </c>
      <c r="D29" s="38"/>
      <c r="E29" s="267">
        <f>E26</f>
        <v>61457</v>
      </c>
      <c r="F29" s="74">
        <f>F26</f>
        <v>-90056</v>
      </c>
      <c r="H29" s="44"/>
    </row>
    <row r="30" spans="1:10" s="15" customFormat="1" ht="15" customHeight="1" thickBot="1" x14ac:dyDescent="0.25">
      <c r="A30" s="72"/>
      <c r="C30" s="287" t="s">
        <v>84</v>
      </c>
      <c r="D30" s="75"/>
      <c r="E30" s="265">
        <f>Aktiven!E10</f>
        <v>130502</v>
      </c>
      <c r="F30" s="55">
        <f>Aktiven!F10</f>
        <v>69045</v>
      </c>
      <c r="H30" s="76"/>
    </row>
    <row r="31" spans="1:10" ht="15" customHeight="1" x14ac:dyDescent="0.2">
      <c r="A31" s="41"/>
      <c r="C31" s="59"/>
      <c r="D31" s="77"/>
      <c r="E31" s="291" t="s">
        <v>5</v>
      </c>
      <c r="F31" s="291" t="s">
        <v>5</v>
      </c>
      <c r="H31" s="44"/>
    </row>
    <row r="32" spans="1:10" x14ac:dyDescent="0.2">
      <c r="A32" s="41"/>
      <c r="C32" s="3"/>
      <c r="D32" s="3"/>
      <c r="E32" s="78"/>
      <c r="F32" s="3"/>
      <c r="H32" s="44"/>
    </row>
    <row r="33" spans="1:10" x14ac:dyDescent="0.2">
      <c r="A33" s="41"/>
      <c r="C33" s="3"/>
      <c r="D33" s="3"/>
      <c r="E33" s="78"/>
      <c r="F33" s="3"/>
      <c r="H33" s="44"/>
    </row>
    <row r="34" spans="1:10" x14ac:dyDescent="0.2">
      <c r="A34" s="41"/>
      <c r="C34" s="3"/>
      <c r="D34" s="3"/>
      <c r="E34" s="78"/>
      <c r="F34" s="3"/>
      <c r="H34" s="44"/>
    </row>
    <row r="35" spans="1:10" x14ac:dyDescent="0.2">
      <c r="A35" s="240"/>
      <c r="C35" s="3"/>
      <c r="D35" s="3"/>
      <c r="E35" s="78"/>
      <c r="F35" s="3"/>
      <c r="H35" s="44"/>
    </row>
    <row r="36" spans="1:10" x14ac:dyDescent="0.2">
      <c r="A36" s="240"/>
      <c r="C36" s="3"/>
      <c r="D36" s="3"/>
      <c r="E36" s="78"/>
      <c r="F36" s="3"/>
      <c r="H36" s="44"/>
    </row>
    <row r="37" spans="1:10" x14ac:dyDescent="0.2">
      <c r="A37" s="240"/>
      <c r="C37" s="3"/>
      <c r="D37" s="3"/>
      <c r="E37" s="78"/>
      <c r="F37" s="3"/>
      <c r="H37" s="44"/>
    </row>
    <row r="38" spans="1:10" x14ac:dyDescent="0.2">
      <c r="A38" s="240"/>
      <c r="D38" s="3"/>
      <c r="E38" s="78"/>
      <c r="H38" s="44"/>
      <c r="J38" s="7" t="s">
        <v>5</v>
      </c>
    </row>
    <row r="39" spans="1:10" x14ac:dyDescent="0.2">
      <c r="A39" s="240"/>
      <c r="C39" s="3"/>
      <c r="D39" s="3"/>
      <c r="E39" s="78"/>
      <c r="H39" s="44"/>
    </row>
    <row r="40" spans="1:10" x14ac:dyDescent="0.2">
      <c r="A40" s="240"/>
      <c r="C40" s="3"/>
      <c r="D40" s="3"/>
      <c r="E40" s="78"/>
      <c r="H40" s="44"/>
    </row>
    <row r="41" spans="1:10" x14ac:dyDescent="0.2">
      <c r="A41" s="240"/>
      <c r="C41" s="3"/>
      <c r="D41" s="3"/>
      <c r="E41" s="78"/>
      <c r="H41" s="44"/>
    </row>
    <row r="42" spans="1:10" x14ac:dyDescent="0.2">
      <c r="A42" s="240"/>
      <c r="C42" s="3"/>
      <c r="D42" s="3"/>
      <c r="E42" s="78"/>
      <c r="H42" s="44"/>
    </row>
    <row r="43" spans="1:10" x14ac:dyDescent="0.2">
      <c r="A43" s="240"/>
      <c r="C43" s="3"/>
      <c r="D43" s="3"/>
      <c r="E43" s="78"/>
      <c r="H43" s="44"/>
    </row>
    <row r="44" spans="1:10" x14ac:dyDescent="0.2">
      <c r="A44" s="240"/>
      <c r="C44" s="3"/>
      <c r="D44" s="3"/>
      <c r="E44" s="78"/>
      <c r="H44" s="44"/>
    </row>
    <row r="45" spans="1:10" x14ac:dyDescent="0.2">
      <c r="A45" s="240"/>
      <c r="C45" s="3"/>
      <c r="D45" s="3"/>
      <c r="E45" s="78"/>
      <c r="H45" s="44"/>
    </row>
    <row r="46" spans="1:10" x14ac:dyDescent="0.2">
      <c r="A46" s="240"/>
      <c r="C46" s="3"/>
      <c r="D46" s="3"/>
      <c r="E46" s="78"/>
      <c r="H46" s="44"/>
    </row>
    <row r="47" spans="1:10" x14ac:dyDescent="0.2">
      <c r="A47" s="240"/>
      <c r="C47" s="3"/>
      <c r="D47" s="3"/>
      <c r="E47" s="78"/>
      <c r="H47" s="240"/>
    </row>
    <row r="48" spans="1:10" x14ac:dyDescent="0.2">
      <c r="A48" s="240"/>
      <c r="C48" s="3"/>
      <c r="D48" s="3"/>
      <c r="E48" s="78"/>
      <c r="H48" s="240"/>
    </row>
    <row r="49" spans="1:8" x14ac:dyDescent="0.2">
      <c r="A49" s="240"/>
      <c r="C49" s="3"/>
      <c r="D49" s="3"/>
      <c r="E49" s="78"/>
      <c r="H49" s="240"/>
    </row>
    <row r="50" spans="1:8" x14ac:dyDescent="0.2">
      <c r="A50" s="240"/>
      <c r="C50" s="3"/>
      <c r="D50" s="3"/>
      <c r="E50" s="78"/>
      <c r="H50" s="240"/>
    </row>
    <row r="51" spans="1:8" x14ac:dyDescent="0.2">
      <c r="A51" s="240"/>
      <c r="C51" s="3"/>
      <c r="D51" s="3"/>
      <c r="E51" s="78"/>
      <c r="H51" s="240"/>
    </row>
    <row r="52" spans="1:8" x14ac:dyDescent="0.2">
      <c r="C52" s="3"/>
      <c r="D52" s="3"/>
      <c r="E52" s="78"/>
    </row>
    <row r="53" spans="1:8" x14ac:dyDescent="0.2">
      <c r="C53" s="3"/>
      <c r="D53" s="3"/>
      <c r="E53" s="78"/>
    </row>
    <row r="54" spans="1:8" x14ac:dyDescent="0.2">
      <c r="C54" s="3"/>
      <c r="D54" s="3"/>
      <c r="E54" s="78"/>
    </row>
    <row r="55" spans="1:8" x14ac:dyDescent="0.2">
      <c r="C55" s="3"/>
      <c r="D55" s="3"/>
      <c r="E55" s="78"/>
    </row>
    <row r="56" spans="1:8" x14ac:dyDescent="0.2">
      <c r="C56" s="3"/>
      <c r="D56" s="3"/>
      <c r="E56" s="78"/>
    </row>
    <row r="57" spans="1:8" x14ac:dyDescent="0.2">
      <c r="C57" s="3"/>
      <c r="D57" s="3"/>
      <c r="E57" s="78"/>
    </row>
    <row r="58" spans="1:8" x14ac:dyDescent="0.2">
      <c r="C58" s="3"/>
      <c r="D58" s="3"/>
      <c r="E58" s="78"/>
    </row>
    <row r="59" spans="1:8" x14ac:dyDescent="0.2">
      <c r="C59" s="3"/>
      <c r="D59" s="3"/>
      <c r="E59" s="78"/>
    </row>
    <row r="60" spans="1:8" x14ac:dyDescent="0.2">
      <c r="C60" s="3"/>
      <c r="D60" s="3"/>
      <c r="E60" s="78"/>
    </row>
    <row r="61" spans="1:8" x14ac:dyDescent="0.2">
      <c r="C61" s="3"/>
      <c r="D61" s="3"/>
      <c r="E61" s="78"/>
    </row>
    <row r="62" spans="1:8" x14ac:dyDescent="0.2">
      <c r="C62" s="3"/>
      <c r="D62" s="3"/>
      <c r="E62" s="78"/>
    </row>
    <row r="63" spans="1:8" x14ac:dyDescent="0.2">
      <c r="C63" s="3"/>
      <c r="D63" s="3"/>
      <c r="E63" s="78"/>
    </row>
    <row r="64" spans="1:8" x14ac:dyDescent="0.2">
      <c r="C64" s="3"/>
      <c r="D64" s="3"/>
      <c r="E64" s="78"/>
    </row>
    <row r="65" spans="3:5" x14ac:dyDescent="0.2">
      <c r="C65" s="3"/>
      <c r="D65" s="3"/>
      <c r="E65" s="78"/>
    </row>
    <row r="66" spans="3:5" x14ac:dyDescent="0.2">
      <c r="C66" s="3"/>
      <c r="D66" s="3"/>
      <c r="E66" s="78"/>
    </row>
    <row r="67" spans="3:5" x14ac:dyDescent="0.2">
      <c r="C67" s="3"/>
      <c r="D67" s="3"/>
      <c r="E67" s="78"/>
    </row>
    <row r="68" spans="3:5" x14ac:dyDescent="0.2">
      <c r="C68" s="3"/>
      <c r="D68" s="3"/>
      <c r="E68" s="78"/>
    </row>
    <row r="69" spans="3:5" x14ac:dyDescent="0.2">
      <c r="C69" s="3"/>
      <c r="D69" s="3"/>
      <c r="E69" s="78"/>
    </row>
    <row r="70" spans="3:5" x14ac:dyDescent="0.2">
      <c r="C70" s="3"/>
      <c r="D70" s="3"/>
      <c r="E70" s="78"/>
    </row>
    <row r="71" spans="3:5" x14ac:dyDescent="0.2">
      <c r="C71" s="3"/>
      <c r="D71" s="3"/>
      <c r="E71" s="78"/>
    </row>
    <row r="72" spans="3:5" x14ac:dyDescent="0.2">
      <c r="C72" s="3"/>
      <c r="D72" s="3"/>
      <c r="E72" s="78"/>
    </row>
    <row r="73" spans="3:5" x14ac:dyDescent="0.2">
      <c r="C73" s="3"/>
      <c r="D73" s="3"/>
      <c r="E73" s="78"/>
    </row>
    <row r="74" spans="3:5" x14ac:dyDescent="0.2">
      <c r="C74" s="3"/>
      <c r="D74" s="3"/>
      <c r="E74" s="78"/>
    </row>
    <row r="75" spans="3:5" x14ac:dyDescent="0.2">
      <c r="C75" s="3"/>
      <c r="D75" s="3"/>
      <c r="E75" s="78"/>
    </row>
    <row r="76" spans="3:5" x14ac:dyDescent="0.2">
      <c r="C76" s="3"/>
      <c r="D76" s="3"/>
      <c r="E76" s="78"/>
    </row>
    <row r="77" spans="3:5" x14ac:dyDescent="0.2">
      <c r="C77" s="3"/>
      <c r="D77" s="3"/>
      <c r="E77" s="78"/>
    </row>
    <row r="78" spans="3:5" x14ac:dyDescent="0.2">
      <c r="C78" s="3"/>
      <c r="D78" s="3"/>
      <c r="E78" s="78"/>
    </row>
    <row r="79" spans="3:5" x14ac:dyDescent="0.2">
      <c r="C79" s="3"/>
      <c r="D79" s="3"/>
      <c r="E79" s="78"/>
    </row>
    <row r="80" spans="3:5" x14ac:dyDescent="0.2">
      <c r="C80" s="3"/>
      <c r="D80" s="3"/>
      <c r="E80" s="78"/>
    </row>
    <row r="81" spans="3:5" x14ac:dyDescent="0.2">
      <c r="C81" s="3"/>
      <c r="D81" s="3"/>
      <c r="E81" s="78"/>
    </row>
    <row r="82" spans="3:5" x14ac:dyDescent="0.2">
      <c r="C82" s="3"/>
      <c r="D82" s="3"/>
      <c r="E82" s="78"/>
    </row>
    <row r="83" spans="3:5" x14ac:dyDescent="0.2">
      <c r="C83" s="3"/>
      <c r="D83" s="3"/>
      <c r="E83" s="78"/>
    </row>
    <row r="84" spans="3:5" x14ac:dyDescent="0.2">
      <c r="C84" s="3"/>
      <c r="D84" s="3"/>
      <c r="E84" s="78"/>
    </row>
    <row r="85" spans="3:5" x14ac:dyDescent="0.2">
      <c r="C85" s="3"/>
      <c r="D85" s="3"/>
      <c r="E85" s="78"/>
    </row>
    <row r="86" spans="3:5" x14ac:dyDescent="0.2">
      <c r="C86" s="3"/>
      <c r="D86" s="3"/>
      <c r="E86" s="78"/>
    </row>
    <row r="87" spans="3:5" x14ac:dyDescent="0.2">
      <c r="C87" s="3"/>
      <c r="D87" s="3"/>
      <c r="E87" s="78"/>
    </row>
    <row r="88" spans="3:5" x14ac:dyDescent="0.2">
      <c r="C88" s="3"/>
      <c r="D88" s="3"/>
      <c r="E88" s="78"/>
    </row>
    <row r="89" spans="3:5" x14ac:dyDescent="0.2">
      <c r="C89" s="3"/>
      <c r="D89" s="3"/>
      <c r="E89" s="78"/>
    </row>
    <row r="90" spans="3:5" x14ac:dyDescent="0.2">
      <c r="C90" s="3"/>
      <c r="D90" s="3"/>
      <c r="E90" s="78"/>
    </row>
    <row r="91" spans="3:5" x14ac:dyDescent="0.2">
      <c r="C91" s="3"/>
      <c r="D91" s="3"/>
      <c r="E91" s="78"/>
    </row>
    <row r="92" spans="3:5" x14ac:dyDescent="0.2">
      <c r="C92" s="3"/>
      <c r="D92" s="3"/>
      <c r="E92" s="78"/>
    </row>
    <row r="93" spans="3:5" x14ac:dyDescent="0.2">
      <c r="C93" s="3"/>
      <c r="D93" s="3"/>
      <c r="E93" s="78"/>
    </row>
    <row r="94" spans="3:5" x14ac:dyDescent="0.2">
      <c r="C94" s="3"/>
      <c r="D94" s="3"/>
      <c r="E94" s="78"/>
    </row>
    <row r="95" spans="3:5" x14ac:dyDescent="0.2">
      <c r="C95" s="3"/>
      <c r="D95" s="3"/>
      <c r="E95" s="78"/>
    </row>
    <row r="96" spans="3:5" x14ac:dyDescent="0.2">
      <c r="C96" s="3"/>
      <c r="D96" s="3"/>
      <c r="E96" s="78"/>
    </row>
    <row r="97" spans="3:5" x14ac:dyDescent="0.2">
      <c r="C97" s="3"/>
      <c r="D97" s="3"/>
      <c r="E97" s="78"/>
    </row>
    <row r="98" spans="3:5" x14ac:dyDescent="0.2">
      <c r="C98" s="3"/>
      <c r="D98" s="3"/>
      <c r="E98" s="78"/>
    </row>
    <row r="99" spans="3:5" x14ac:dyDescent="0.2">
      <c r="C99" s="3"/>
      <c r="D99" s="3"/>
      <c r="E99" s="78"/>
    </row>
    <row r="100" spans="3:5" x14ac:dyDescent="0.2">
      <c r="C100" s="3"/>
      <c r="D100" s="3"/>
      <c r="E100" s="78"/>
    </row>
    <row r="101" spans="3:5" x14ac:dyDescent="0.2">
      <c r="C101" s="3"/>
      <c r="D101" s="3"/>
      <c r="E101" s="78"/>
    </row>
    <row r="102" spans="3:5" x14ac:dyDescent="0.2">
      <c r="C102" s="3"/>
      <c r="D102" s="3"/>
      <c r="E102" s="78"/>
    </row>
    <row r="103" spans="3:5" x14ac:dyDescent="0.2">
      <c r="C103" s="3"/>
      <c r="D103" s="3"/>
      <c r="E103" s="78"/>
    </row>
    <row r="104" spans="3:5" x14ac:dyDescent="0.2">
      <c r="C104" s="3"/>
      <c r="D104" s="3"/>
      <c r="E104" s="78"/>
    </row>
    <row r="105" spans="3:5" x14ac:dyDescent="0.2">
      <c r="C105" s="3"/>
      <c r="D105" s="3"/>
      <c r="E105" s="78"/>
    </row>
    <row r="106" spans="3:5" x14ac:dyDescent="0.2">
      <c r="C106" s="3"/>
      <c r="D106" s="3"/>
      <c r="E106" s="78"/>
    </row>
    <row r="107" spans="3:5" x14ac:dyDescent="0.2">
      <c r="C107" s="3"/>
      <c r="D107" s="3"/>
      <c r="E107" s="78"/>
    </row>
    <row r="108" spans="3:5" x14ac:dyDescent="0.2">
      <c r="C108" s="3"/>
      <c r="D108" s="3"/>
      <c r="E108" s="78"/>
    </row>
    <row r="109" spans="3:5" x14ac:dyDescent="0.2">
      <c r="C109" s="3"/>
      <c r="D109" s="3"/>
      <c r="E109" s="78"/>
    </row>
    <row r="110" spans="3:5" x14ac:dyDescent="0.2">
      <c r="C110" s="3"/>
      <c r="D110" s="3"/>
      <c r="E110" s="78"/>
    </row>
    <row r="111" spans="3:5" x14ac:dyDescent="0.2">
      <c r="C111" s="3"/>
      <c r="D111" s="3"/>
      <c r="E111" s="78"/>
    </row>
    <row r="112" spans="3:5" x14ac:dyDescent="0.2">
      <c r="C112" s="3"/>
      <c r="D112" s="3"/>
      <c r="E112" s="78"/>
    </row>
    <row r="113" spans="3:5" x14ac:dyDescent="0.2">
      <c r="C113" s="3"/>
      <c r="D113" s="3"/>
      <c r="E113" s="78"/>
    </row>
    <row r="114" spans="3:5" x14ac:dyDescent="0.2">
      <c r="C114" s="3"/>
      <c r="D114" s="3"/>
      <c r="E114" s="78"/>
    </row>
    <row r="115" spans="3:5" x14ac:dyDescent="0.2">
      <c r="C115" s="3"/>
      <c r="D115" s="3"/>
      <c r="E115" s="78"/>
    </row>
    <row r="116" spans="3:5" x14ac:dyDescent="0.2">
      <c r="C116" s="3"/>
      <c r="D116" s="3"/>
      <c r="E116" s="78"/>
    </row>
    <row r="117" spans="3:5" x14ac:dyDescent="0.2">
      <c r="C117" s="3"/>
      <c r="D117" s="3"/>
      <c r="E117" s="78"/>
    </row>
    <row r="118" spans="3:5" x14ac:dyDescent="0.2">
      <c r="C118" s="3"/>
      <c r="D118" s="3"/>
      <c r="E118" s="78"/>
    </row>
    <row r="119" spans="3:5" x14ac:dyDescent="0.2">
      <c r="C119" s="3"/>
      <c r="D119" s="3"/>
      <c r="E119" s="78"/>
    </row>
    <row r="120" spans="3:5" x14ac:dyDescent="0.2">
      <c r="C120" s="3"/>
      <c r="D120" s="3"/>
      <c r="E120" s="78"/>
    </row>
    <row r="121" spans="3:5" x14ac:dyDescent="0.2">
      <c r="C121" s="3"/>
      <c r="D121" s="3"/>
      <c r="E121" s="78"/>
    </row>
    <row r="122" spans="3:5" x14ac:dyDescent="0.2">
      <c r="C122" s="3"/>
      <c r="D122" s="3"/>
      <c r="E122" s="78"/>
    </row>
    <row r="123" spans="3:5" x14ac:dyDescent="0.2">
      <c r="C123" s="3"/>
      <c r="D123" s="3"/>
      <c r="E123" s="78"/>
    </row>
    <row r="124" spans="3:5" x14ac:dyDescent="0.2">
      <c r="C124" s="3"/>
      <c r="D124" s="3"/>
      <c r="E124" s="78"/>
    </row>
    <row r="125" spans="3:5" x14ac:dyDescent="0.2">
      <c r="C125" s="3"/>
      <c r="D125" s="3"/>
      <c r="E125" s="78"/>
    </row>
    <row r="126" spans="3:5" x14ac:dyDescent="0.2">
      <c r="C126" s="3"/>
      <c r="D126" s="3"/>
      <c r="E126" s="78"/>
    </row>
    <row r="127" spans="3:5" x14ac:dyDescent="0.2">
      <c r="C127" s="3"/>
      <c r="D127" s="3"/>
      <c r="E127" s="78"/>
    </row>
    <row r="128" spans="3:5" x14ac:dyDescent="0.2">
      <c r="C128" s="3"/>
      <c r="D128" s="3"/>
      <c r="E128" s="78"/>
    </row>
    <row r="129" spans="3:5" x14ac:dyDescent="0.2">
      <c r="C129" s="3"/>
      <c r="D129" s="3"/>
      <c r="E129" s="78"/>
    </row>
    <row r="130" spans="3:5" x14ac:dyDescent="0.2">
      <c r="C130" s="3"/>
      <c r="D130" s="3"/>
      <c r="E130" s="78"/>
    </row>
    <row r="131" spans="3:5" x14ac:dyDescent="0.2">
      <c r="C131" s="3"/>
      <c r="D131" s="3"/>
      <c r="E131" s="78"/>
    </row>
    <row r="132" spans="3:5" x14ac:dyDescent="0.2">
      <c r="C132" s="3"/>
      <c r="D132" s="3"/>
      <c r="E132" s="78"/>
    </row>
    <row r="133" spans="3:5" x14ac:dyDescent="0.2">
      <c r="C133" s="3"/>
      <c r="D133" s="3"/>
      <c r="E133" s="78"/>
    </row>
    <row r="134" spans="3:5" x14ac:dyDescent="0.2">
      <c r="C134" s="3"/>
      <c r="D134" s="3"/>
      <c r="E134" s="78"/>
    </row>
    <row r="135" spans="3:5" x14ac:dyDescent="0.2">
      <c r="C135" s="3"/>
      <c r="D135" s="3"/>
      <c r="E135" s="78"/>
    </row>
    <row r="136" spans="3:5" x14ac:dyDescent="0.2">
      <c r="C136" s="3"/>
      <c r="D136" s="3"/>
      <c r="E136" s="78"/>
    </row>
    <row r="137" spans="3:5" x14ac:dyDescent="0.2">
      <c r="C137" s="3"/>
      <c r="D137" s="3"/>
      <c r="E137" s="78"/>
    </row>
    <row r="138" spans="3:5" x14ac:dyDescent="0.2">
      <c r="C138" s="3"/>
      <c r="D138" s="3"/>
      <c r="E138" s="78"/>
    </row>
    <row r="139" spans="3:5" x14ac:dyDescent="0.2">
      <c r="C139" s="3"/>
      <c r="D139" s="3"/>
      <c r="E139" s="78"/>
    </row>
    <row r="140" spans="3:5" x14ac:dyDescent="0.2">
      <c r="C140" s="3"/>
      <c r="D140" s="3"/>
      <c r="E140" s="78"/>
    </row>
    <row r="141" spans="3:5" x14ac:dyDescent="0.2">
      <c r="C141" s="3"/>
      <c r="D141" s="3"/>
      <c r="E141" s="78"/>
    </row>
    <row r="142" spans="3:5" x14ac:dyDescent="0.2">
      <c r="C142" s="3"/>
      <c r="D142" s="3"/>
      <c r="E142" s="78"/>
    </row>
    <row r="143" spans="3:5" x14ac:dyDescent="0.2">
      <c r="C143" s="3"/>
      <c r="D143" s="3"/>
      <c r="E143" s="78"/>
    </row>
    <row r="144" spans="3:5" x14ac:dyDescent="0.2">
      <c r="C144" s="3"/>
      <c r="D144" s="3"/>
      <c r="E144" s="78"/>
    </row>
    <row r="145" spans="3:5" x14ac:dyDescent="0.2">
      <c r="C145" s="3"/>
      <c r="D145" s="3"/>
      <c r="E145" s="78"/>
    </row>
    <row r="146" spans="3:5" x14ac:dyDescent="0.2">
      <c r="C146" s="3"/>
      <c r="D146" s="3"/>
      <c r="E146" s="78"/>
    </row>
    <row r="147" spans="3:5" x14ac:dyDescent="0.2">
      <c r="C147" s="3"/>
      <c r="D147" s="3"/>
      <c r="E147" s="78"/>
    </row>
    <row r="148" spans="3:5" x14ac:dyDescent="0.2">
      <c r="C148" s="3"/>
      <c r="D148" s="3"/>
      <c r="E148" s="78"/>
    </row>
    <row r="149" spans="3:5" x14ac:dyDescent="0.2">
      <c r="C149" s="3"/>
      <c r="D149" s="3"/>
      <c r="E149" s="78"/>
    </row>
    <row r="150" spans="3:5" x14ac:dyDescent="0.2">
      <c r="C150" s="3"/>
      <c r="D150" s="3"/>
      <c r="E150" s="78"/>
    </row>
    <row r="151" spans="3:5" x14ac:dyDescent="0.2">
      <c r="C151" s="3"/>
      <c r="D151" s="3"/>
      <c r="E151" s="78"/>
    </row>
    <row r="152" spans="3:5" x14ac:dyDescent="0.2">
      <c r="C152" s="3"/>
      <c r="D152" s="3"/>
      <c r="E152" s="78"/>
    </row>
    <row r="153" spans="3:5" x14ac:dyDescent="0.2">
      <c r="C153" s="3"/>
      <c r="D153" s="3"/>
      <c r="E153" s="78"/>
    </row>
    <row r="154" spans="3:5" x14ac:dyDescent="0.2">
      <c r="C154" s="3"/>
      <c r="D154" s="3"/>
      <c r="E154" s="78"/>
    </row>
    <row r="155" spans="3:5" x14ac:dyDescent="0.2">
      <c r="C155" s="3"/>
      <c r="D155" s="3"/>
    </row>
  </sheetData>
  <pageMargins left="0.19685039370078741" right="0.19685039370078741" top="0.39370078740157483" bottom="0.39370078740157483" header="0.31496062992125984" footer="0.31496062992125984"/>
  <pageSetup paperSize="9" scale="8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9"/>
  <sheetViews>
    <sheetView showGridLines="0" topLeftCell="A28" zoomScaleNormal="100" workbookViewId="0">
      <selection activeCell="I62" sqref="I62"/>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125"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309</v>
      </c>
      <c r="B3" s="329"/>
      <c r="C3" s="277" t="str">
        <f>"Jahresrechnung "&amp;TEXT(Parametereingabe!C6,"")&amp;", "&amp;TEXT(Parametereingabe!C7,"")</f>
        <v>Jahresrechnung Muster AG, Zürich</v>
      </c>
      <c r="D3" s="159"/>
      <c r="E3" s="159"/>
      <c r="F3" s="79" t="s">
        <v>5</v>
      </c>
      <c r="G3" s="79"/>
      <c r="H3" s="38"/>
      <c r="I3" s="227" t="s">
        <v>158</v>
      </c>
      <c r="J3" s="107"/>
    </row>
    <row r="4" spans="1:11" x14ac:dyDescent="0.2">
      <c r="A4" s="228" t="s">
        <v>5</v>
      </c>
      <c r="B4" s="304"/>
      <c r="C4" s="162"/>
      <c r="D4" s="163"/>
      <c r="E4" s="163"/>
      <c r="H4" s="37"/>
      <c r="I4" s="215" t="s">
        <v>5</v>
      </c>
      <c r="J4" s="107" t="s">
        <v>5</v>
      </c>
    </row>
    <row r="5" spans="1:11" x14ac:dyDescent="0.2">
      <c r="A5" s="228"/>
      <c r="B5" s="304"/>
      <c r="C5" s="162"/>
      <c r="D5" s="163"/>
      <c r="E5" s="163"/>
      <c r="H5" s="37"/>
      <c r="I5" s="215"/>
    </row>
    <row r="6" spans="1:11" ht="30" x14ac:dyDescent="0.2">
      <c r="A6" s="228" t="s">
        <v>5</v>
      </c>
      <c r="B6" s="304"/>
      <c r="C6" s="299" t="s">
        <v>183</v>
      </c>
      <c r="D6" s="163"/>
      <c r="E6" s="163"/>
      <c r="H6" s="37"/>
      <c r="I6" s="6" t="s">
        <v>248</v>
      </c>
    </row>
    <row r="7" spans="1:11" s="78" customFormat="1" x14ac:dyDescent="0.2">
      <c r="A7" s="228" t="s">
        <v>5</v>
      </c>
      <c r="B7" s="304"/>
      <c r="C7" s="167" t="s">
        <v>179</v>
      </c>
      <c r="D7" s="206"/>
      <c r="E7" s="206"/>
      <c r="F7" s="169"/>
      <c r="G7" s="169"/>
      <c r="I7" s="215" t="s">
        <v>5</v>
      </c>
      <c r="J7" s="229"/>
    </row>
    <row r="8" spans="1:11" ht="14.25" customHeight="1" x14ac:dyDescent="0.2">
      <c r="A8" s="228" t="s">
        <v>5</v>
      </c>
      <c r="B8" s="304"/>
      <c r="C8" s="167"/>
      <c r="D8" s="168"/>
      <c r="E8" s="168"/>
      <c r="F8" s="169"/>
      <c r="G8" s="169"/>
      <c r="I8" s="6"/>
    </row>
    <row r="9" spans="1:11" ht="14.25" customHeight="1" x14ac:dyDescent="0.2">
      <c r="A9" s="230" t="s">
        <v>203</v>
      </c>
      <c r="B9" s="300" t="s">
        <v>21</v>
      </c>
      <c r="C9" s="301" t="s">
        <v>66</v>
      </c>
      <c r="D9" s="168"/>
      <c r="E9" s="168"/>
      <c r="F9" s="169"/>
      <c r="G9" s="169"/>
      <c r="I9" s="6" t="s">
        <v>249</v>
      </c>
    </row>
    <row r="10" spans="1:11" ht="14.25" customHeight="1" x14ac:dyDescent="0.2">
      <c r="A10" s="230"/>
      <c r="B10" s="300"/>
      <c r="C10" s="166"/>
      <c r="D10" s="168"/>
      <c r="E10" s="168"/>
      <c r="F10" s="169"/>
      <c r="G10" s="169"/>
      <c r="I10" s="6"/>
    </row>
    <row r="11" spans="1:11" ht="118.5" customHeight="1" x14ac:dyDescent="0.2">
      <c r="A11" s="230"/>
      <c r="B11" s="300"/>
      <c r="C11" s="528" t="s">
        <v>276</v>
      </c>
      <c r="D11" s="529"/>
      <c r="E11" s="529"/>
      <c r="F11" s="529"/>
      <c r="G11" s="529"/>
      <c r="I11" s="6"/>
      <c r="K11" s="7" t="s">
        <v>5</v>
      </c>
    </row>
    <row r="12" spans="1:11" ht="14.25" customHeight="1" x14ac:dyDescent="0.2">
      <c r="A12" s="228"/>
      <c r="B12" s="304"/>
      <c r="C12" s="231"/>
      <c r="D12" s="168"/>
      <c r="E12" s="168"/>
      <c r="F12" s="169"/>
      <c r="G12" s="169"/>
      <c r="I12" s="6"/>
    </row>
    <row r="13" spans="1:11" ht="30.75" customHeight="1" x14ac:dyDescent="0.2">
      <c r="A13" s="230" t="s">
        <v>204</v>
      </c>
      <c r="B13" s="300" t="s">
        <v>23</v>
      </c>
      <c r="C13" s="530" t="s">
        <v>270</v>
      </c>
      <c r="D13" s="530"/>
      <c r="E13" s="530"/>
      <c r="F13" s="530"/>
      <c r="G13" s="530"/>
      <c r="H13" s="530"/>
      <c r="I13" s="6" t="s">
        <v>317</v>
      </c>
    </row>
    <row r="14" spans="1:11" ht="14.25" customHeight="1" x14ac:dyDescent="0.2">
      <c r="A14" s="228"/>
      <c r="B14" s="304"/>
      <c r="C14" s="167"/>
      <c r="D14" s="168"/>
      <c r="E14" s="168"/>
      <c r="F14" s="169"/>
      <c r="G14" s="169"/>
      <c r="I14" s="6"/>
    </row>
    <row r="15" spans="1:11" ht="14.25" customHeight="1" x14ac:dyDescent="0.2">
      <c r="A15" s="228"/>
      <c r="B15" s="300" t="s">
        <v>12</v>
      </c>
      <c r="C15" s="374" t="s">
        <v>17</v>
      </c>
      <c r="D15" s="168"/>
      <c r="E15" s="168"/>
      <c r="F15" s="169"/>
      <c r="G15" s="169"/>
      <c r="I15" s="6"/>
    </row>
    <row r="16" spans="1:11" ht="14.25" customHeight="1" x14ac:dyDescent="0.2">
      <c r="A16" s="228"/>
      <c r="B16" s="304"/>
      <c r="C16" s="175"/>
      <c r="D16" s="525">
        <f>Parametereingabe!C10</f>
        <v>41639</v>
      </c>
      <c r="E16" s="525"/>
      <c r="F16" s="526">
        <f>Parametereingabe!C13</f>
        <v>41274</v>
      </c>
      <c r="G16" s="526"/>
      <c r="I16" s="6"/>
    </row>
    <row r="17" spans="1:11" ht="14.25" customHeight="1" x14ac:dyDescent="0.2">
      <c r="A17" s="228"/>
      <c r="B17" s="304"/>
      <c r="C17" s="381" t="s">
        <v>261</v>
      </c>
      <c r="D17" s="531">
        <v>405700</v>
      </c>
      <c r="E17" s="531"/>
      <c r="F17" s="532">
        <v>355600</v>
      </c>
      <c r="G17" s="532"/>
      <c r="I17" s="6"/>
      <c r="K17" s="7" t="s">
        <v>5</v>
      </c>
    </row>
    <row r="18" spans="1:11" ht="14.25" customHeight="1" x14ac:dyDescent="0.2">
      <c r="A18" s="228"/>
      <c r="B18" s="304"/>
      <c r="C18" s="385" t="s">
        <v>262</v>
      </c>
      <c r="D18" s="533">
        <v>150000</v>
      </c>
      <c r="E18" s="533"/>
      <c r="F18" s="527">
        <v>90000</v>
      </c>
      <c r="G18" s="527"/>
      <c r="I18" s="6"/>
    </row>
    <row r="19" spans="1:11" ht="14.25" customHeight="1" x14ac:dyDescent="0.2">
      <c r="A19" s="228"/>
      <c r="B19" s="304"/>
      <c r="C19" s="175" t="s">
        <v>260</v>
      </c>
      <c r="D19" s="383"/>
      <c r="E19" s="383">
        <v>563000</v>
      </c>
      <c r="F19" s="384"/>
      <c r="G19" s="384">
        <v>399000</v>
      </c>
      <c r="I19" s="6"/>
    </row>
    <row r="20" spans="1:11" ht="14.25" customHeight="1" x14ac:dyDescent="0.2">
      <c r="A20" s="228"/>
      <c r="B20" s="304"/>
      <c r="C20" s="382" t="s">
        <v>263</v>
      </c>
      <c r="D20" s="521">
        <f>D21-SUM(D17:E19)</f>
        <v>81300</v>
      </c>
      <c r="E20" s="521"/>
      <c r="F20" s="522">
        <f>F21-SUM(F17:G19)</f>
        <v>105400</v>
      </c>
      <c r="G20" s="522"/>
      <c r="I20" s="6"/>
    </row>
    <row r="21" spans="1:11" ht="14.25" customHeight="1" thickBot="1" x14ac:dyDescent="0.25">
      <c r="A21" s="228"/>
      <c r="B21" s="304"/>
      <c r="C21" s="235" t="s">
        <v>5</v>
      </c>
      <c r="D21" s="523">
        <f>Aktiven!E14</f>
        <v>1200000</v>
      </c>
      <c r="E21" s="523"/>
      <c r="F21" s="524">
        <f>Aktiven!F14</f>
        <v>950000</v>
      </c>
      <c r="G21" s="524"/>
      <c r="I21" s="6"/>
      <c r="J21" s="107" t="s">
        <v>5</v>
      </c>
    </row>
    <row r="22" spans="1:11" ht="14.25" customHeight="1" x14ac:dyDescent="0.2">
      <c r="A22" s="228"/>
      <c r="B22" s="304"/>
      <c r="C22" s="167"/>
      <c r="D22" s="309"/>
      <c r="E22" s="309"/>
      <c r="F22" s="179"/>
      <c r="G22" s="179"/>
      <c r="I22" s="6"/>
    </row>
    <row r="23" spans="1:11" ht="14.25" customHeight="1" x14ac:dyDescent="0.2">
      <c r="A23" s="228"/>
      <c r="B23" s="300" t="s">
        <v>13</v>
      </c>
      <c r="C23" s="374" t="s">
        <v>8</v>
      </c>
      <c r="D23" s="168"/>
      <c r="E23" s="168"/>
      <c r="F23" s="169"/>
      <c r="G23" s="169"/>
      <c r="I23" s="6"/>
    </row>
    <row r="24" spans="1:11" ht="14.25" customHeight="1" x14ac:dyDescent="0.2">
      <c r="A24" s="228"/>
      <c r="B24" s="304"/>
      <c r="C24" s="175"/>
      <c r="D24" s="525">
        <f>Parametereingabe!C10</f>
        <v>41639</v>
      </c>
      <c r="E24" s="525"/>
      <c r="F24" s="526">
        <f>Parametereingabe!C13</f>
        <v>41274</v>
      </c>
      <c r="G24" s="526"/>
      <c r="I24" s="6"/>
    </row>
    <row r="25" spans="1:11" ht="14.25" customHeight="1" x14ac:dyDescent="0.2">
      <c r="A25" s="228"/>
      <c r="B25" s="304"/>
      <c r="C25" s="381" t="s">
        <v>264</v>
      </c>
      <c r="D25" s="531">
        <v>409000</v>
      </c>
      <c r="E25" s="531"/>
      <c r="F25" s="532">
        <v>433000</v>
      </c>
      <c r="G25" s="532"/>
      <c r="I25" s="6"/>
    </row>
    <row r="26" spans="1:11" ht="14.25" customHeight="1" x14ac:dyDescent="0.2">
      <c r="A26" s="228"/>
      <c r="B26" s="304"/>
      <c r="C26" s="385" t="s">
        <v>265</v>
      </c>
      <c r="D26" s="533">
        <v>299000</v>
      </c>
      <c r="E26" s="533"/>
      <c r="F26" s="527">
        <v>223000</v>
      </c>
      <c r="G26" s="527"/>
      <c r="I26" s="6"/>
    </row>
    <row r="27" spans="1:11" ht="14.25" customHeight="1" x14ac:dyDescent="0.2">
      <c r="A27" s="228"/>
      <c r="B27" s="304"/>
      <c r="C27" s="385" t="s">
        <v>266</v>
      </c>
      <c r="D27" s="383"/>
      <c r="E27" s="383">
        <v>131000</v>
      </c>
      <c r="F27" s="384"/>
      <c r="G27" s="384">
        <v>124000</v>
      </c>
      <c r="I27" s="6"/>
    </row>
    <row r="28" spans="1:11" ht="14.25" customHeight="1" x14ac:dyDescent="0.2">
      <c r="A28" s="228"/>
      <c r="B28" s="304"/>
      <c r="C28" s="175" t="s">
        <v>267</v>
      </c>
      <c r="D28" s="383"/>
      <c r="E28" s="383">
        <v>35000</v>
      </c>
      <c r="F28" s="384"/>
      <c r="G28" s="384">
        <v>55000</v>
      </c>
      <c r="I28" s="6"/>
    </row>
    <row r="29" spans="1:11" ht="14.25" customHeight="1" x14ac:dyDescent="0.2">
      <c r="A29" s="228"/>
      <c r="B29" s="304"/>
      <c r="C29" s="382" t="s">
        <v>288</v>
      </c>
      <c r="D29" s="521">
        <f>D30-SUM(D25:E28)</f>
        <v>6000</v>
      </c>
      <c r="E29" s="521"/>
      <c r="F29" s="522">
        <f>F30-SUM(F25:G28)</f>
        <v>15000</v>
      </c>
      <c r="G29" s="522"/>
      <c r="I29" s="6"/>
    </row>
    <row r="30" spans="1:11" ht="14.25" customHeight="1" thickBot="1" x14ac:dyDescent="0.25">
      <c r="A30" s="228"/>
      <c r="B30" s="304"/>
      <c r="C30" s="235" t="s">
        <v>5</v>
      </c>
      <c r="D30" s="523">
        <f>Aktiven!E22</f>
        <v>880000</v>
      </c>
      <c r="E30" s="523"/>
      <c r="F30" s="524">
        <f>Aktiven!F22</f>
        <v>850000</v>
      </c>
      <c r="G30" s="524"/>
      <c r="I30" s="6"/>
    </row>
    <row r="31" spans="1:11" ht="14.25" customHeight="1" x14ac:dyDescent="0.2">
      <c r="A31" s="228"/>
      <c r="B31" s="304"/>
      <c r="C31" s="167"/>
      <c r="D31" s="309"/>
      <c r="E31" s="309"/>
      <c r="F31" s="179"/>
      <c r="G31" s="179"/>
      <c r="I31" s="6"/>
    </row>
    <row r="32" spans="1:11" ht="14.25" customHeight="1" x14ac:dyDescent="0.2">
      <c r="A32" s="228"/>
      <c r="B32" s="304"/>
      <c r="C32" s="167"/>
      <c r="D32" s="168"/>
      <c r="E32" s="168"/>
      <c r="F32" s="169"/>
      <c r="G32" s="169"/>
      <c r="I32" s="6"/>
    </row>
    <row r="33" spans="1:9" ht="18.75" customHeight="1" x14ac:dyDescent="0.2">
      <c r="A33" s="334"/>
      <c r="B33" s="300"/>
      <c r="C33" s="234"/>
      <c r="D33" s="234"/>
      <c r="E33" s="234"/>
      <c r="F33" s="234"/>
      <c r="G33" s="234"/>
      <c r="H33" s="234"/>
      <c r="I33" s="6"/>
    </row>
    <row r="34" spans="1:9" x14ac:dyDescent="0.2">
      <c r="A34" s="236"/>
      <c r="B34" s="300"/>
      <c r="C34" s="237"/>
      <c r="D34" s="168"/>
      <c r="E34" s="168"/>
      <c r="F34" s="169"/>
      <c r="G34" s="169"/>
      <c r="I34" s="6"/>
    </row>
    <row r="35" spans="1:9" x14ac:dyDescent="0.2">
      <c r="A35" s="236"/>
      <c r="B35" s="300"/>
      <c r="C35" s="237"/>
      <c r="D35" s="168"/>
      <c r="E35" s="168"/>
      <c r="F35" s="169"/>
      <c r="G35" s="169"/>
      <c r="I35" s="6"/>
    </row>
    <row r="36" spans="1:9" x14ac:dyDescent="0.2">
      <c r="A36" s="228"/>
      <c r="B36" s="304"/>
      <c r="C36" s="167"/>
      <c r="D36" s="168"/>
      <c r="E36" s="168"/>
      <c r="F36" s="169"/>
      <c r="G36" s="169"/>
      <c r="I36" s="6"/>
    </row>
    <row r="37" spans="1:9" x14ac:dyDescent="0.2">
      <c r="A37" s="228"/>
      <c r="B37" s="304"/>
      <c r="C37" s="167"/>
      <c r="D37" s="168"/>
      <c r="E37" s="168"/>
      <c r="F37" s="169"/>
      <c r="G37" s="169"/>
      <c r="I37" s="6"/>
    </row>
    <row r="38" spans="1:9" x14ac:dyDescent="0.2">
      <c r="A38" s="228" t="s">
        <v>5</v>
      </c>
      <c r="B38" s="304"/>
      <c r="C38" s="167"/>
      <c r="D38" s="168"/>
      <c r="E38" s="168"/>
      <c r="F38" s="169"/>
      <c r="G38" s="169"/>
      <c r="I38" s="6" t="s">
        <v>5</v>
      </c>
    </row>
    <row r="39" spans="1:9" x14ac:dyDescent="0.2">
      <c r="A39" s="228"/>
      <c r="B39" s="304"/>
      <c r="I39" s="6" t="s">
        <v>5</v>
      </c>
    </row>
    <row r="40" spans="1:9" x14ac:dyDescent="0.2">
      <c r="A40" s="228"/>
      <c r="B40" s="304"/>
      <c r="I40" s="6" t="s">
        <v>5</v>
      </c>
    </row>
    <row r="41" spans="1:9" x14ac:dyDescent="0.2">
      <c r="A41" s="228"/>
      <c r="B41" s="304"/>
      <c r="I41" s="6" t="s">
        <v>5</v>
      </c>
    </row>
    <row r="42" spans="1:9" x14ac:dyDescent="0.2">
      <c r="A42" s="228"/>
      <c r="B42" s="304"/>
      <c r="I42" s="6" t="s">
        <v>5</v>
      </c>
    </row>
    <row r="43" spans="1:9" x14ac:dyDescent="0.2">
      <c r="A43" s="228"/>
      <c r="B43" s="304"/>
      <c r="I43" s="6" t="s">
        <v>5</v>
      </c>
    </row>
    <row r="44" spans="1:9" x14ac:dyDescent="0.2">
      <c r="A44" s="238"/>
      <c r="B44" s="332"/>
      <c r="I44" s="6" t="s">
        <v>5</v>
      </c>
    </row>
    <row r="45" spans="1:9" x14ac:dyDescent="0.2">
      <c r="A45" s="228"/>
      <c r="B45" s="304"/>
      <c r="I45" s="6" t="s">
        <v>5</v>
      </c>
    </row>
    <row r="46" spans="1:9" x14ac:dyDescent="0.2">
      <c r="A46" s="228"/>
      <c r="B46" s="304"/>
      <c r="I46" s="6" t="s">
        <v>5</v>
      </c>
    </row>
    <row r="47" spans="1:9" x14ac:dyDescent="0.2">
      <c r="A47" s="228"/>
      <c r="B47" s="304"/>
      <c r="I47" s="6" t="s">
        <v>5</v>
      </c>
    </row>
    <row r="48" spans="1:9" x14ac:dyDescent="0.2">
      <c r="A48" s="228"/>
      <c r="B48" s="304"/>
      <c r="I48" s="6" t="s">
        <v>5</v>
      </c>
    </row>
    <row r="49" spans="1:11" x14ac:dyDescent="0.2">
      <c r="A49" s="228"/>
      <c r="I49" s="6" t="s">
        <v>5</v>
      </c>
    </row>
    <row r="50" spans="1:11" x14ac:dyDescent="0.2">
      <c r="A50" s="228"/>
      <c r="I50" s="6" t="s">
        <v>5</v>
      </c>
    </row>
    <row r="59" spans="1:11" x14ac:dyDescent="0.2">
      <c r="K59" s="7" t="s">
        <v>5</v>
      </c>
    </row>
  </sheetData>
  <mergeCells count="22">
    <mergeCell ref="F26:G26"/>
    <mergeCell ref="D29:E29"/>
    <mergeCell ref="F29:G29"/>
    <mergeCell ref="C11:G11"/>
    <mergeCell ref="D30:E30"/>
    <mergeCell ref="F30:G30"/>
    <mergeCell ref="C13:H13"/>
    <mergeCell ref="D25:E25"/>
    <mergeCell ref="F25:G25"/>
    <mergeCell ref="D26:E26"/>
    <mergeCell ref="D16:E16"/>
    <mergeCell ref="F16:G16"/>
    <mergeCell ref="D17:E17"/>
    <mergeCell ref="F17:G17"/>
    <mergeCell ref="D18:E18"/>
    <mergeCell ref="F18:G18"/>
    <mergeCell ref="D20:E20"/>
    <mergeCell ref="F20:G20"/>
    <mergeCell ref="D21:E21"/>
    <mergeCell ref="F21:G21"/>
    <mergeCell ref="D24:E24"/>
    <mergeCell ref="F24:G24"/>
  </mergeCells>
  <pageMargins left="0.19685039370078741" right="0.19685039370078741" top="0.39370078740157483" bottom="0.39370078740157483" header="0.31496062992125984" footer="0.31496062992125984"/>
  <pageSetup paperSize="9" scale="80" fitToHeight="0"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64"/>
  <sheetViews>
    <sheetView showGridLines="0" topLeftCell="A37" zoomScaleNormal="100" workbookViewId="0">
      <selection activeCell="A51" sqref="A2:I51"/>
    </sheetView>
  </sheetViews>
  <sheetFormatPr baseColWidth="10" defaultColWidth="9.140625" defaultRowHeight="15.75" x14ac:dyDescent="0.2"/>
  <cols>
    <col min="1" max="1" width="9.42578125" style="239" bestFit="1" customWidth="1"/>
    <col min="2" max="2" width="4.42578125" style="333" bestFit="1" customWidth="1"/>
    <col min="3" max="3" width="70.140625" style="164" customWidth="1"/>
    <col min="4" max="4" width="7" style="164" customWidth="1"/>
    <col min="5" max="5" width="7.7109375" style="164" customWidth="1"/>
    <col min="6" max="6" width="7" style="164" customWidth="1"/>
    <col min="7" max="7" width="7.7109375" style="164" customWidth="1"/>
    <col min="8" max="8" width="1.7109375" style="7" customWidth="1"/>
    <col min="9" max="9" width="6.28515625" style="386" bestFit="1" customWidth="1"/>
    <col min="10" max="10" width="9.140625" style="107"/>
    <col min="11" max="11" width="28.5703125" style="7" customWidth="1"/>
    <col min="12" max="12" width="11.28515625" style="7" bestFit="1" customWidth="1"/>
    <col min="13" max="16384" width="9.140625" style="7"/>
  </cols>
  <sheetData>
    <row r="1" spans="1:11" x14ac:dyDescent="0.2">
      <c r="A1" s="226"/>
      <c r="B1" s="328"/>
      <c r="C1" s="184"/>
      <c r="D1" s="184"/>
      <c r="E1" s="184"/>
      <c r="F1" s="184"/>
      <c r="G1" s="184"/>
      <c r="H1" s="130"/>
      <c r="I1" s="6"/>
    </row>
    <row r="2" spans="1:11" x14ac:dyDescent="0.2">
      <c r="A2" s="226"/>
      <c r="B2" s="328"/>
      <c r="C2" s="184"/>
      <c r="D2" s="184"/>
      <c r="E2" s="184"/>
      <c r="F2" s="184"/>
      <c r="G2" s="184"/>
      <c r="H2" s="130"/>
      <c r="I2" s="6"/>
    </row>
    <row r="3" spans="1:11" s="3" customFormat="1" ht="24.75" x14ac:dyDescent="0.25">
      <c r="A3" s="218" t="s">
        <v>309</v>
      </c>
      <c r="B3" s="329"/>
      <c r="C3" s="277" t="str">
        <f>"Jahresrechnung "&amp;TEXT(Parametereingabe!C6,"")&amp;", "&amp;TEXT(Parametereingabe!C7,"")</f>
        <v>Jahresrechnung Muster AG, Zürich</v>
      </c>
      <c r="D3" s="159"/>
      <c r="E3" s="159"/>
      <c r="F3" s="79" t="s">
        <v>5</v>
      </c>
      <c r="G3" s="79"/>
      <c r="H3" s="38"/>
      <c r="I3" s="227" t="s">
        <v>158</v>
      </c>
      <c r="J3" s="107"/>
    </row>
    <row r="4" spans="1:11" x14ac:dyDescent="0.2">
      <c r="A4" s="228" t="s">
        <v>5</v>
      </c>
      <c r="B4" s="304"/>
      <c r="C4" s="162"/>
      <c r="D4" s="163"/>
      <c r="E4" s="163"/>
      <c r="H4" s="37"/>
      <c r="I4" s="215" t="s">
        <v>5</v>
      </c>
      <c r="J4" s="107" t="s">
        <v>5</v>
      </c>
    </row>
    <row r="5" spans="1:11" ht="14.25" customHeight="1" x14ac:dyDescent="0.2">
      <c r="A5" s="228"/>
      <c r="B5" s="300" t="s">
        <v>14</v>
      </c>
      <c r="C5" s="389" t="s">
        <v>268</v>
      </c>
      <c r="D5" s="168"/>
      <c r="E5" s="168"/>
      <c r="F5" s="169"/>
      <c r="G5" s="169"/>
      <c r="I5" s="6"/>
    </row>
    <row r="6" spans="1:11" s="107" customFormat="1" ht="14.25" customHeight="1" x14ac:dyDescent="0.2">
      <c r="A6" s="228"/>
      <c r="B6" s="304"/>
      <c r="C6" s="175"/>
      <c r="D6" s="525">
        <f>Parametereingabe!C10</f>
        <v>41639</v>
      </c>
      <c r="E6" s="525"/>
      <c r="F6" s="526">
        <f>Parametereingabe!C13</f>
        <v>41274</v>
      </c>
      <c r="G6" s="526"/>
      <c r="H6" s="7"/>
      <c r="I6" s="6"/>
      <c r="K6" s="7"/>
    </row>
    <row r="7" spans="1:11" s="107" customFormat="1" ht="14.25" customHeight="1" x14ac:dyDescent="0.2">
      <c r="A7" s="228"/>
      <c r="B7" s="304"/>
      <c r="C7" s="381" t="s">
        <v>256</v>
      </c>
      <c r="D7" s="531">
        <v>200500</v>
      </c>
      <c r="E7" s="531"/>
      <c r="F7" s="532">
        <v>195000</v>
      </c>
      <c r="G7" s="532"/>
      <c r="H7" s="7"/>
      <c r="I7" s="6"/>
      <c r="K7" s="7"/>
    </row>
    <row r="8" spans="1:11" s="107" customFormat="1" ht="14.25" customHeight="1" x14ac:dyDescent="0.2">
      <c r="A8" s="228"/>
      <c r="B8" s="304"/>
      <c r="C8" s="385" t="s">
        <v>257</v>
      </c>
      <c r="D8" s="533">
        <v>50000</v>
      </c>
      <c r="E8" s="533"/>
      <c r="F8" s="527">
        <v>50000</v>
      </c>
      <c r="G8" s="527"/>
      <c r="H8" s="7"/>
      <c r="I8" s="6"/>
      <c r="K8" s="7"/>
    </row>
    <row r="9" spans="1:11" s="107" customFormat="1" ht="14.25" customHeight="1" x14ac:dyDescent="0.2">
      <c r="A9" s="228"/>
      <c r="B9" s="304"/>
      <c r="C9" s="175" t="s">
        <v>258</v>
      </c>
      <c r="D9" s="383"/>
      <c r="E9" s="383">
        <v>100000</v>
      </c>
      <c r="F9" s="384"/>
      <c r="G9" s="384">
        <v>0</v>
      </c>
      <c r="H9" s="7"/>
      <c r="I9" s="6"/>
      <c r="K9" s="7"/>
    </row>
    <row r="10" spans="1:11" s="107" customFormat="1" ht="14.25" customHeight="1" x14ac:dyDescent="0.2">
      <c r="A10" s="228"/>
      <c r="B10" s="304"/>
      <c r="C10" s="382" t="s">
        <v>259</v>
      </c>
      <c r="D10" s="521">
        <f>D11-SUM(D7:E9)</f>
        <v>100000</v>
      </c>
      <c r="E10" s="521"/>
      <c r="F10" s="522">
        <f>F11-SUM(F7:G9)</f>
        <v>100000</v>
      </c>
      <c r="G10" s="522"/>
      <c r="H10" s="7"/>
      <c r="I10" s="6"/>
      <c r="K10" s="7"/>
    </row>
    <row r="11" spans="1:11" s="107" customFormat="1" ht="14.25" customHeight="1" thickBot="1" x14ac:dyDescent="0.25">
      <c r="A11" s="228"/>
      <c r="B11" s="304"/>
      <c r="C11" s="235" t="s">
        <v>5</v>
      </c>
      <c r="D11" s="523">
        <f>Passiven!E23+Passiven!E15</f>
        <v>450500</v>
      </c>
      <c r="E11" s="523"/>
      <c r="F11" s="524">
        <f>Passiven!F23+Passiven!F15</f>
        <v>345000</v>
      </c>
      <c r="G11" s="524"/>
      <c r="H11" s="7"/>
      <c r="I11" s="6" t="s">
        <v>5</v>
      </c>
      <c r="K11" s="7"/>
    </row>
    <row r="12" spans="1:11" s="107" customFormat="1" ht="14.25" customHeight="1" x14ac:dyDescent="0.2">
      <c r="A12" s="228"/>
      <c r="B12" s="304"/>
      <c r="C12" s="167"/>
      <c r="D12" s="168"/>
      <c r="E12" s="168"/>
      <c r="F12" s="169"/>
      <c r="G12" s="169"/>
      <c r="H12" s="7"/>
      <c r="I12" s="6"/>
      <c r="K12" s="7"/>
    </row>
    <row r="13" spans="1:11" s="107" customFormat="1" ht="14.25" customHeight="1" x14ac:dyDescent="0.2">
      <c r="A13" s="228"/>
      <c r="B13" s="300" t="s">
        <v>16</v>
      </c>
      <c r="C13" s="389" t="s">
        <v>38</v>
      </c>
      <c r="D13" s="168"/>
      <c r="E13" s="168"/>
      <c r="F13" s="169"/>
      <c r="G13" s="169"/>
      <c r="H13" s="7"/>
      <c r="I13" s="6"/>
      <c r="K13" s="7"/>
    </row>
    <row r="14" spans="1:11" s="107" customFormat="1" ht="14.25" customHeight="1" x14ac:dyDescent="0.2">
      <c r="A14" s="228"/>
      <c r="B14" s="304"/>
      <c r="C14" s="175"/>
      <c r="D14" s="534">
        <f>'Erfolgsrechnung (GKV)'!E7</f>
        <v>2013</v>
      </c>
      <c r="E14" s="534"/>
      <c r="F14" s="535">
        <f>'Erfolgsrechnung (GKV)'!G7</f>
        <v>2012</v>
      </c>
      <c r="G14" s="535"/>
      <c r="H14" s="7"/>
      <c r="I14" s="6"/>
      <c r="K14" s="7"/>
    </row>
    <row r="15" spans="1:11" s="107" customFormat="1" ht="14.25" customHeight="1" x14ac:dyDescent="0.2">
      <c r="A15" s="228"/>
      <c r="B15" s="304"/>
      <c r="C15" s="381" t="s">
        <v>271</v>
      </c>
      <c r="D15" s="531">
        <v>-235840</v>
      </c>
      <c r="E15" s="531"/>
      <c r="F15" s="532">
        <v>-211240</v>
      </c>
      <c r="G15" s="532"/>
      <c r="H15" s="7"/>
      <c r="I15" s="6"/>
      <c r="K15" s="7"/>
    </row>
    <row r="16" spans="1:11" s="107" customFormat="1" ht="14.25" customHeight="1" x14ac:dyDescent="0.2">
      <c r="A16" s="228"/>
      <c r="B16" s="304"/>
      <c r="C16" s="385" t="s">
        <v>272</v>
      </c>
      <c r="D16" s="533">
        <v>-102500</v>
      </c>
      <c r="E16" s="533"/>
      <c r="F16" s="527">
        <v>-92785</v>
      </c>
      <c r="G16" s="527"/>
      <c r="H16" s="7"/>
      <c r="I16" s="6"/>
      <c r="K16" s="7"/>
    </row>
    <row r="17" spans="1:11" s="107" customFormat="1" ht="14.25" customHeight="1" x14ac:dyDescent="0.2">
      <c r="A17" s="228"/>
      <c r="B17" s="304"/>
      <c r="C17" s="385" t="s">
        <v>273</v>
      </c>
      <c r="D17" s="383"/>
      <c r="E17" s="383">
        <v>-66500</v>
      </c>
      <c r="F17" s="384"/>
      <c r="G17" s="384">
        <v>-72500</v>
      </c>
      <c r="H17" s="7"/>
      <c r="I17" s="6"/>
      <c r="K17" s="7"/>
    </row>
    <row r="18" spans="1:11" s="107" customFormat="1" ht="14.25" customHeight="1" x14ac:dyDescent="0.2">
      <c r="A18" s="228"/>
      <c r="B18" s="304"/>
      <c r="C18" s="175" t="s">
        <v>274</v>
      </c>
      <c r="D18" s="383"/>
      <c r="E18" s="383">
        <v>-251700</v>
      </c>
      <c r="F18" s="384"/>
      <c r="G18" s="384">
        <v>-245785</v>
      </c>
      <c r="H18" s="7"/>
      <c r="I18" s="6"/>
      <c r="K18" s="7"/>
    </row>
    <row r="19" spans="1:11" s="107" customFormat="1" ht="14.25" customHeight="1" x14ac:dyDescent="0.2">
      <c r="A19" s="228"/>
      <c r="B19" s="304"/>
      <c r="C19" s="382" t="s">
        <v>275</v>
      </c>
      <c r="D19" s="521">
        <f>D20-SUM(D15:E18)</f>
        <v>-93460</v>
      </c>
      <c r="E19" s="521"/>
      <c r="F19" s="522">
        <f>F20-SUM(F15:G18)</f>
        <v>-100690</v>
      </c>
      <c r="G19" s="522"/>
      <c r="H19" s="7"/>
      <c r="I19" s="6"/>
      <c r="K19" s="7"/>
    </row>
    <row r="20" spans="1:11" s="107" customFormat="1" ht="14.25" customHeight="1" thickBot="1" x14ac:dyDescent="0.25">
      <c r="A20" s="228"/>
      <c r="B20" s="304"/>
      <c r="C20" s="235" t="s">
        <v>5</v>
      </c>
      <c r="D20" s="523">
        <f>'Erfolgsrechnung (GKV)'!E14</f>
        <v>-750000</v>
      </c>
      <c r="E20" s="523"/>
      <c r="F20" s="524">
        <f>'Erfolgsrechnung (GKV)'!G14</f>
        <v>-723000</v>
      </c>
      <c r="G20" s="524"/>
      <c r="H20" s="7"/>
      <c r="I20" s="6"/>
      <c r="K20" s="7"/>
    </row>
    <row r="21" spans="1:11" s="107" customFormat="1" ht="14.25" customHeight="1" x14ac:dyDescent="0.2">
      <c r="A21" s="228"/>
      <c r="B21" s="304"/>
      <c r="C21" s="167"/>
      <c r="D21" s="168"/>
      <c r="E21" s="168"/>
      <c r="F21" s="169"/>
      <c r="G21" s="169"/>
      <c r="H21" s="7"/>
      <c r="I21" s="6"/>
      <c r="K21" s="7"/>
    </row>
    <row r="22" spans="1:11" s="107" customFormat="1" ht="14.25" customHeight="1" x14ac:dyDescent="0.2">
      <c r="A22" s="228"/>
      <c r="B22" s="304"/>
      <c r="C22" s="167"/>
      <c r="D22" s="168"/>
      <c r="E22" s="168"/>
      <c r="F22" s="169"/>
      <c r="G22" s="169"/>
      <c r="H22" s="7"/>
      <c r="I22" s="6"/>
      <c r="K22" s="7"/>
    </row>
    <row r="23" spans="1:11" s="107" customFormat="1" ht="32.25" customHeight="1" x14ac:dyDescent="0.2">
      <c r="A23" s="230" t="s">
        <v>205</v>
      </c>
      <c r="B23" s="300" t="s">
        <v>28</v>
      </c>
      <c r="C23" s="530" t="s">
        <v>155</v>
      </c>
      <c r="D23" s="536"/>
      <c r="E23" s="536"/>
      <c r="F23" s="536"/>
      <c r="G23" s="389"/>
      <c r="H23" s="7"/>
      <c r="I23" s="6"/>
      <c r="K23" s="7"/>
    </row>
    <row r="24" spans="1:11" s="107" customFormat="1" ht="6.75" customHeight="1" x14ac:dyDescent="0.2">
      <c r="A24" s="230"/>
      <c r="B24" s="300"/>
      <c r="C24" s="388"/>
      <c r="D24" s="389"/>
      <c r="E24" s="389"/>
      <c r="F24" s="389"/>
      <c r="G24" s="389"/>
      <c r="H24" s="7"/>
      <c r="I24" s="6"/>
      <c r="K24" s="7"/>
    </row>
    <row r="25" spans="1:11" s="107" customFormat="1" ht="63" customHeight="1" x14ac:dyDescent="0.2">
      <c r="A25" s="230"/>
      <c r="B25" s="300"/>
      <c r="C25" s="528" t="s">
        <v>326</v>
      </c>
      <c r="D25" s="537"/>
      <c r="E25" s="537"/>
      <c r="F25" s="537"/>
      <c r="G25" s="537"/>
      <c r="H25" s="7"/>
      <c r="I25" s="6"/>
      <c r="K25" s="7"/>
    </row>
    <row r="26" spans="1:11" s="107" customFormat="1" ht="22.5" customHeight="1" x14ac:dyDescent="0.2">
      <c r="A26" s="230"/>
      <c r="B26" s="300"/>
      <c r="C26" s="388"/>
      <c r="D26" s="389"/>
      <c r="E26" s="389"/>
      <c r="F26" s="389"/>
      <c r="G26" s="389"/>
      <c r="H26" s="7"/>
      <c r="I26" s="6"/>
      <c r="K26" s="7"/>
    </row>
    <row r="27" spans="1:11" s="107" customFormat="1" x14ac:dyDescent="0.2">
      <c r="A27" s="228" t="s">
        <v>160</v>
      </c>
      <c r="B27" s="300" t="s">
        <v>36</v>
      </c>
      <c r="C27" s="437" t="s">
        <v>129</v>
      </c>
      <c r="D27" s="168"/>
      <c r="E27" s="168"/>
      <c r="F27" s="169"/>
      <c r="G27" s="169"/>
      <c r="H27" s="7"/>
      <c r="I27" s="6"/>
      <c r="K27" s="7"/>
    </row>
    <row r="28" spans="1:11" s="107" customFormat="1" x14ac:dyDescent="0.2">
      <c r="A28" s="228"/>
      <c r="B28" s="300"/>
      <c r="C28" s="437"/>
      <c r="D28" s="168"/>
      <c r="E28" s="168"/>
      <c r="F28" s="169"/>
      <c r="G28" s="169"/>
      <c r="H28" s="7"/>
      <c r="I28" s="6"/>
      <c r="K28" s="7"/>
    </row>
    <row r="29" spans="1:11" s="107" customFormat="1" x14ac:dyDescent="0.2">
      <c r="A29" s="228"/>
      <c r="B29" s="304"/>
      <c r="C29" s="387" t="s">
        <v>291</v>
      </c>
      <c r="D29" s="168"/>
      <c r="E29" s="168"/>
      <c r="F29" s="169"/>
      <c r="G29" s="169"/>
      <c r="H29" s="7"/>
      <c r="I29" s="6"/>
      <c r="K29" s="7"/>
    </row>
    <row r="30" spans="1:11" s="107" customFormat="1" x14ac:dyDescent="0.2">
      <c r="A30" s="228"/>
      <c r="B30" s="304"/>
      <c r="C30" s="175"/>
      <c r="D30" s="525">
        <f>Parametereingabe!C10</f>
        <v>41639</v>
      </c>
      <c r="E30" s="525"/>
      <c r="F30" s="526">
        <f>Parametereingabe!C13</f>
        <v>41274</v>
      </c>
      <c r="G30" s="526"/>
      <c r="H30" s="7"/>
      <c r="I30" s="6"/>
      <c r="K30" s="7"/>
    </row>
    <row r="31" spans="1:11" s="107" customFormat="1" ht="15" customHeight="1" x14ac:dyDescent="0.2">
      <c r="A31" s="228"/>
      <c r="B31" s="304"/>
      <c r="C31" s="381" t="s">
        <v>130</v>
      </c>
      <c r="D31" s="531">
        <v>65000</v>
      </c>
      <c r="E31" s="531"/>
      <c r="F31" s="532">
        <v>25000</v>
      </c>
      <c r="G31" s="532"/>
      <c r="H31" s="7"/>
      <c r="I31" s="6"/>
      <c r="K31" s="7"/>
    </row>
    <row r="32" spans="1:11" s="107" customFormat="1" x14ac:dyDescent="0.2">
      <c r="A32" s="228"/>
      <c r="B32" s="304"/>
      <c r="C32" s="175" t="s">
        <v>290</v>
      </c>
      <c r="D32" s="533">
        <v>10000</v>
      </c>
      <c r="E32" s="533"/>
      <c r="F32" s="527">
        <v>5000</v>
      </c>
      <c r="G32" s="527"/>
      <c r="H32" s="7"/>
      <c r="I32" s="6"/>
      <c r="K32" s="7"/>
    </row>
    <row r="33" spans="1:11" s="107" customFormat="1" ht="15" customHeight="1" x14ac:dyDescent="0.2">
      <c r="A33" s="228"/>
      <c r="B33" s="304"/>
      <c r="C33" s="382" t="s">
        <v>131</v>
      </c>
      <c r="D33" s="521">
        <v>-15000</v>
      </c>
      <c r="E33" s="521"/>
      <c r="F33" s="522">
        <v>0</v>
      </c>
      <c r="G33" s="522"/>
      <c r="H33" s="7"/>
      <c r="I33" s="6" t="s">
        <v>323</v>
      </c>
      <c r="K33" s="7"/>
    </row>
    <row r="34" spans="1:11" s="107" customFormat="1" ht="16.5" thickBot="1" x14ac:dyDescent="0.25">
      <c r="A34" s="228"/>
      <c r="B34" s="304"/>
      <c r="C34" s="235" t="s">
        <v>5</v>
      </c>
      <c r="D34" s="523">
        <f>Aktiven!E11</f>
        <v>60000</v>
      </c>
      <c r="E34" s="523"/>
      <c r="F34" s="524">
        <f>Aktiven!F11</f>
        <v>30000</v>
      </c>
      <c r="G34" s="524"/>
      <c r="H34" s="7"/>
      <c r="I34" s="6"/>
      <c r="K34" s="7"/>
    </row>
    <row r="35" spans="1:11" s="107" customFormat="1" x14ac:dyDescent="0.2">
      <c r="A35" s="228"/>
      <c r="B35" s="304"/>
      <c r="C35" s="167"/>
      <c r="D35" s="309"/>
      <c r="E35" s="309"/>
      <c r="F35" s="179"/>
      <c r="G35" s="179"/>
      <c r="H35" s="7"/>
      <c r="I35" s="6"/>
      <c r="K35" s="7"/>
    </row>
    <row r="36" spans="1:11" s="107" customFormat="1" ht="28.5" customHeight="1" x14ac:dyDescent="0.2">
      <c r="A36" s="228"/>
      <c r="B36" s="304"/>
      <c r="C36" s="528" t="s">
        <v>293</v>
      </c>
      <c r="D36" s="528"/>
      <c r="E36" s="528"/>
      <c r="F36" s="528"/>
      <c r="G36" s="528"/>
      <c r="H36" s="7"/>
      <c r="I36" s="6"/>
      <c r="K36" s="7"/>
    </row>
    <row r="37" spans="1:11" s="107" customFormat="1" x14ac:dyDescent="0.2">
      <c r="A37" s="228"/>
      <c r="B37" s="304"/>
      <c r="C37" s="175"/>
      <c r="D37" s="525">
        <f>D30</f>
        <v>41639</v>
      </c>
      <c r="E37" s="525"/>
      <c r="F37" s="526">
        <f>F30</f>
        <v>41274</v>
      </c>
      <c r="G37" s="526"/>
      <c r="H37" s="7"/>
      <c r="I37" s="6"/>
      <c r="K37" s="7"/>
    </row>
    <row r="38" spans="1:11" s="107" customFormat="1" x14ac:dyDescent="0.2">
      <c r="A38" s="228"/>
      <c r="B38" s="304"/>
      <c r="C38" s="381" t="s">
        <v>130</v>
      </c>
      <c r="D38" s="531">
        <v>35755</v>
      </c>
      <c r="E38" s="531"/>
      <c r="F38" s="532">
        <v>30111</v>
      </c>
      <c r="G38" s="532"/>
      <c r="H38" s="7"/>
      <c r="I38" s="6"/>
      <c r="K38" s="7"/>
    </row>
    <row r="39" spans="1:11" s="107" customFormat="1" x14ac:dyDescent="0.2">
      <c r="A39" s="228"/>
      <c r="B39" s="304"/>
      <c r="C39" s="175" t="s">
        <v>292</v>
      </c>
      <c r="D39" s="533">
        <v>25501</v>
      </c>
      <c r="E39" s="533"/>
      <c r="F39" s="527">
        <v>23002</v>
      </c>
      <c r="G39" s="527"/>
      <c r="H39" s="7"/>
      <c r="I39" s="6"/>
      <c r="K39" s="7"/>
    </row>
    <row r="40" spans="1:11" s="107" customFormat="1" x14ac:dyDescent="0.2">
      <c r="A40" s="228"/>
      <c r="B40" s="304"/>
      <c r="C40" s="382" t="s">
        <v>131</v>
      </c>
      <c r="D40" s="521">
        <f>55000-61256</f>
        <v>-6256</v>
      </c>
      <c r="E40" s="521"/>
      <c r="F40" s="522">
        <v>-2113</v>
      </c>
      <c r="G40" s="522"/>
      <c r="H40" s="7"/>
      <c r="I40" s="438" t="s">
        <v>323</v>
      </c>
      <c r="K40" s="7"/>
    </row>
    <row r="41" spans="1:11" s="107" customFormat="1" ht="16.5" thickBot="1" x14ac:dyDescent="0.25">
      <c r="A41" s="228"/>
      <c r="B41" s="304"/>
      <c r="C41" s="235" t="s">
        <v>5</v>
      </c>
      <c r="D41" s="523">
        <f>SUM(D38:E40)</f>
        <v>55000</v>
      </c>
      <c r="E41" s="523"/>
      <c r="F41" s="524">
        <f>SUM(F38:G40)</f>
        <v>51000</v>
      </c>
      <c r="G41" s="524"/>
      <c r="H41" s="7"/>
      <c r="I41" s="6"/>
      <c r="K41" s="7"/>
    </row>
    <row r="42" spans="1:11" s="107" customFormat="1" x14ac:dyDescent="0.2">
      <c r="A42" s="228"/>
      <c r="B42" s="304"/>
      <c r="C42" s="167"/>
      <c r="D42" s="309"/>
      <c r="E42" s="309"/>
      <c r="F42" s="179"/>
      <c r="G42" s="179"/>
      <c r="H42" s="7"/>
      <c r="I42" s="6"/>
      <c r="K42" s="7"/>
    </row>
    <row r="43" spans="1:11" s="107" customFormat="1" ht="14.25" customHeight="1" x14ac:dyDescent="0.25">
      <c r="A43" s="11" t="s">
        <v>206</v>
      </c>
      <c r="B43" s="314" t="s">
        <v>37</v>
      </c>
      <c r="C43" s="272" t="s">
        <v>20</v>
      </c>
      <c r="D43" s="8"/>
      <c r="E43" s="8"/>
      <c r="F43" s="221"/>
      <c r="G43" s="38"/>
      <c r="H43" s="7"/>
      <c r="I43" s="6"/>
      <c r="K43" s="7"/>
    </row>
    <row r="44" spans="1:11" s="107" customFormat="1" ht="14.25" customHeight="1" x14ac:dyDescent="0.25">
      <c r="A44" s="1"/>
      <c r="B44" s="330"/>
      <c r="C44" s="20"/>
      <c r="D44" s="538">
        <f>Parametereingabe!$C$10</f>
        <v>41639</v>
      </c>
      <c r="E44" s="538"/>
      <c r="F44" s="539">
        <f>Parametereingabe!$C$13</f>
        <v>41274</v>
      </c>
      <c r="G44" s="539"/>
      <c r="H44" s="7"/>
      <c r="I44" s="6"/>
      <c r="K44" s="7"/>
    </row>
    <row r="45" spans="1:11" s="107" customFormat="1" ht="38.25" customHeight="1" x14ac:dyDescent="0.25">
      <c r="A45" s="222"/>
      <c r="B45" s="331"/>
      <c r="C45" s="223" t="s">
        <v>223</v>
      </c>
      <c r="D45" s="325" t="s">
        <v>132</v>
      </c>
      <c r="E45" s="325" t="s">
        <v>187</v>
      </c>
      <c r="F45" s="326" t="s">
        <v>132</v>
      </c>
      <c r="G45" s="326" t="s">
        <v>188</v>
      </c>
      <c r="H45" s="7"/>
      <c r="I45" s="6"/>
      <c r="K45" s="7"/>
    </row>
    <row r="46" spans="1:11" s="107" customFormat="1" ht="14.25" customHeight="1" x14ac:dyDescent="0.25">
      <c r="A46" s="222"/>
      <c r="B46" s="331"/>
      <c r="C46" s="224" t="s">
        <v>225</v>
      </c>
      <c r="D46" s="316">
        <v>100</v>
      </c>
      <c r="E46" s="317">
        <v>100</v>
      </c>
      <c r="F46" s="31">
        <v>100</v>
      </c>
      <c r="G46" s="32">
        <v>100</v>
      </c>
      <c r="H46" s="7"/>
      <c r="I46" s="6"/>
      <c r="K46" s="7"/>
    </row>
    <row r="47" spans="1:11" s="107" customFormat="1" ht="14.25" customHeight="1" x14ac:dyDescent="0.25">
      <c r="A47" s="222"/>
      <c r="B47" s="331"/>
      <c r="C47" s="85" t="s">
        <v>226</v>
      </c>
      <c r="D47" s="316">
        <v>100</v>
      </c>
      <c r="E47" s="317">
        <v>100</v>
      </c>
      <c r="F47" s="31">
        <v>100</v>
      </c>
      <c r="G47" s="32">
        <v>100</v>
      </c>
      <c r="H47" s="7"/>
      <c r="I47" s="6"/>
      <c r="K47" s="7"/>
    </row>
    <row r="48" spans="1:11" x14ac:dyDescent="0.2">
      <c r="A48" s="236"/>
      <c r="B48" s="300"/>
      <c r="C48" s="237"/>
      <c r="D48" s="168"/>
      <c r="E48" s="168"/>
      <c r="F48" s="169"/>
      <c r="G48" s="169"/>
      <c r="I48" s="6"/>
    </row>
    <row r="49" spans="1:11" x14ac:dyDescent="0.2">
      <c r="A49" s="236"/>
      <c r="B49" s="300"/>
      <c r="C49" s="237"/>
      <c r="D49" s="168"/>
      <c r="E49" s="168"/>
      <c r="F49" s="169"/>
      <c r="G49" s="169"/>
      <c r="I49" s="6"/>
    </row>
    <row r="50" spans="1:11" x14ac:dyDescent="0.2">
      <c r="A50" s="228"/>
      <c r="B50" s="304"/>
      <c r="C50" s="167"/>
      <c r="D50" s="168"/>
      <c r="E50" s="168"/>
      <c r="F50" s="169"/>
      <c r="G50" s="169"/>
      <c r="I50" s="6"/>
    </row>
    <row r="51" spans="1:11" x14ac:dyDescent="0.2">
      <c r="A51" s="228"/>
      <c r="B51" s="304"/>
      <c r="C51" s="167"/>
      <c r="D51" s="168"/>
      <c r="E51" s="168"/>
      <c r="F51" s="169"/>
      <c r="G51" s="169"/>
      <c r="I51" s="6"/>
    </row>
    <row r="52" spans="1:11" x14ac:dyDescent="0.2">
      <c r="A52" s="228" t="s">
        <v>5</v>
      </c>
      <c r="B52" s="304"/>
      <c r="C52" s="167"/>
      <c r="D52" s="168"/>
      <c r="E52" s="168"/>
      <c r="F52" s="169"/>
      <c r="G52" s="169"/>
      <c r="I52" s="6" t="s">
        <v>5</v>
      </c>
    </row>
    <row r="53" spans="1:11" x14ac:dyDescent="0.2">
      <c r="A53" s="228"/>
      <c r="B53" s="304"/>
      <c r="I53" s="6" t="s">
        <v>5</v>
      </c>
    </row>
    <row r="54" spans="1:11" s="107" customFormat="1" x14ac:dyDescent="0.2">
      <c r="A54" s="228"/>
      <c r="B54" s="304"/>
      <c r="C54" s="164"/>
      <c r="D54" s="164"/>
      <c r="E54" s="164"/>
      <c r="F54" s="164"/>
      <c r="G54" s="164"/>
      <c r="H54" s="7"/>
      <c r="I54" s="6" t="s">
        <v>5</v>
      </c>
      <c r="K54" s="7"/>
    </row>
    <row r="55" spans="1:11" s="107" customFormat="1" x14ac:dyDescent="0.2">
      <c r="A55" s="228"/>
      <c r="B55" s="304"/>
      <c r="C55" s="164"/>
      <c r="D55" s="164"/>
      <c r="E55" s="164"/>
      <c r="F55" s="164"/>
      <c r="G55" s="164"/>
      <c r="H55" s="7"/>
      <c r="I55" s="6" t="s">
        <v>5</v>
      </c>
      <c r="K55" s="7"/>
    </row>
    <row r="56" spans="1:11" s="107" customFormat="1" x14ac:dyDescent="0.2">
      <c r="A56" s="228"/>
      <c r="B56" s="304"/>
      <c r="C56" s="164"/>
      <c r="D56" s="164"/>
      <c r="E56" s="164"/>
      <c r="F56" s="164"/>
      <c r="G56" s="164"/>
      <c r="H56" s="7"/>
      <c r="I56" s="6" t="s">
        <v>5</v>
      </c>
      <c r="K56" s="7"/>
    </row>
    <row r="57" spans="1:11" s="107" customFormat="1" x14ac:dyDescent="0.2">
      <c r="A57" s="228"/>
      <c r="B57" s="304"/>
      <c r="C57" s="164"/>
      <c r="D57" s="164"/>
      <c r="E57" s="164"/>
      <c r="F57" s="164"/>
      <c r="G57" s="164"/>
      <c r="H57" s="7"/>
      <c r="I57" s="6" t="s">
        <v>5</v>
      </c>
      <c r="K57" s="7"/>
    </row>
    <row r="58" spans="1:11" s="107" customFormat="1" x14ac:dyDescent="0.2">
      <c r="A58" s="238"/>
      <c r="B58" s="332"/>
      <c r="C58" s="164"/>
      <c r="D58" s="164"/>
      <c r="E58" s="164"/>
      <c r="F58" s="164"/>
      <c r="G58" s="164"/>
      <c r="H58" s="7"/>
      <c r="I58" s="6" t="s">
        <v>5</v>
      </c>
      <c r="K58" s="7"/>
    </row>
    <row r="59" spans="1:11" s="107" customFormat="1" x14ac:dyDescent="0.2">
      <c r="A59" s="228"/>
      <c r="B59" s="304"/>
      <c r="C59" s="164"/>
      <c r="D59" s="164"/>
      <c r="E59" s="164"/>
      <c r="F59" s="164"/>
      <c r="G59" s="164"/>
      <c r="H59" s="7"/>
      <c r="I59" s="6" t="s">
        <v>5</v>
      </c>
      <c r="K59" s="7"/>
    </row>
    <row r="60" spans="1:11" s="107" customFormat="1" x14ac:dyDescent="0.2">
      <c r="A60" s="228"/>
      <c r="B60" s="304"/>
      <c r="C60" s="164"/>
      <c r="D60" s="164"/>
      <c r="E60" s="164"/>
      <c r="F60" s="164"/>
      <c r="G60" s="164"/>
      <c r="H60" s="7"/>
      <c r="I60" s="6" t="s">
        <v>5</v>
      </c>
      <c r="K60" s="7"/>
    </row>
    <row r="61" spans="1:11" s="107" customFormat="1" x14ac:dyDescent="0.2">
      <c r="A61" s="228"/>
      <c r="B61" s="304"/>
      <c r="C61" s="164"/>
      <c r="D61" s="164"/>
      <c r="E61" s="164"/>
      <c r="F61" s="164"/>
      <c r="G61" s="164"/>
      <c r="H61" s="7"/>
      <c r="I61" s="6" t="s">
        <v>5</v>
      </c>
      <c r="K61" s="7"/>
    </row>
    <row r="62" spans="1:11" s="107" customFormat="1" x14ac:dyDescent="0.2">
      <c r="A62" s="228"/>
      <c r="B62" s="304"/>
      <c r="C62" s="164"/>
      <c r="D62" s="164"/>
      <c r="E62" s="164"/>
      <c r="F62" s="164"/>
      <c r="G62" s="164"/>
      <c r="H62" s="7"/>
      <c r="I62" s="6" t="s">
        <v>5</v>
      </c>
      <c r="K62" s="7"/>
    </row>
    <row r="63" spans="1:11" s="107" customFormat="1" x14ac:dyDescent="0.2">
      <c r="A63" s="228"/>
      <c r="B63" s="333"/>
      <c r="C63" s="164"/>
      <c r="D63" s="164"/>
      <c r="E63" s="164"/>
      <c r="F63" s="164"/>
      <c r="G63" s="164"/>
      <c r="H63" s="7"/>
      <c r="I63" s="6" t="s">
        <v>5</v>
      </c>
      <c r="K63" s="7"/>
    </row>
    <row r="64" spans="1:11" s="107" customFormat="1" x14ac:dyDescent="0.2">
      <c r="A64" s="228"/>
      <c r="B64" s="333"/>
      <c r="C64" s="164"/>
      <c r="D64" s="164"/>
      <c r="E64" s="164"/>
      <c r="F64" s="164"/>
      <c r="G64" s="164"/>
      <c r="H64" s="7"/>
      <c r="I64" s="6" t="s">
        <v>5</v>
      </c>
      <c r="K64" s="7"/>
    </row>
  </sheetData>
  <mergeCells count="45">
    <mergeCell ref="F37:G37"/>
    <mergeCell ref="D38:E38"/>
    <mergeCell ref="F38:G38"/>
    <mergeCell ref="D39:E39"/>
    <mergeCell ref="F39:G39"/>
    <mergeCell ref="D31:E31"/>
    <mergeCell ref="F31:G31"/>
    <mergeCell ref="D44:E44"/>
    <mergeCell ref="F44:G44"/>
    <mergeCell ref="D32:E32"/>
    <mergeCell ref="F32:G32"/>
    <mergeCell ref="D33:E33"/>
    <mergeCell ref="F33:G33"/>
    <mergeCell ref="D34:E34"/>
    <mergeCell ref="F34:G34"/>
    <mergeCell ref="D40:E40"/>
    <mergeCell ref="F40:G40"/>
    <mergeCell ref="D41:E41"/>
    <mergeCell ref="F41:G41"/>
    <mergeCell ref="C36:G36"/>
    <mergeCell ref="D37:E37"/>
    <mergeCell ref="D20:E20"/>
    <mergeCell ref="F20:G20"/>
    <mergeCell ref="C23:F23"/>
    <mergeCell ref="C25:G25"/>
    <mergeCell ref="D30:E30"/>
    <mergeCell ref="F30:G30"/>
    <mergeCell ref="D15:E15"/>
    <mergeCell ref="F15:G15"/>
    <mergeCell ref="D16:E16"/>
    <mergeCell ref="F16:G16"/>
    <mergeCell ref="D19:E19"/>
    <mergeCell ref="F19:G19"/>
    <mergeCell ref="D10:E10"/>
    <mergeCell ref="F10:G10"/>
    <mergeCell ref="D11:E11"/>
    <mergeCell ref="F11:G11"/>
    <mergeCell ref="D14:E14"/>
    <mergeCell ref="F14:G14"/>
    <mergeCell ref="D6:E6"/>
    <mergeCell ref="F6:G6"/>
    <mergeCell ref="D7:E7"/>
    <mergeCell ref="F7:G7"/>
    <mergeCell ref="D8:E8"/>
    <mergeCell ref="F8:G8"/>
  </mergeCells>
  <pageMargins left="0.19685039370078741" right="0.19685039370078741" top="0.39370078740157483" bottom="0.3937007874015748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Parametereingabe</vt:lpstr>
      <vt:lpstr>Titelblaltt Geschäftsbericht</vt:lpstr>
      <vt:lpstr>Aktiven</vt:lpstr>
      <vt:lpstr>Passiven</vt:lpstr>
      <vt:lpstr>Erfolgsrechnung (GKV)</vt:lpstr>
      <vt:lpstr>Erfolgsrechnung (UKV)</vt:lpstr>
      <vt:lpstr>Geldflussrechnung</vt:lpstr>
      <vt:lpstr>Anhang 1 </vt:lpstr>
      <vt:lpstr>Anhang 2</vt:lpstr>
      <vt:lpstr>Anhang 3  (Nahestehende) (V)</vt:lpstr>
      <vt:lpstr>Anhang 4</vt:lpstr>
      <vt:lpstr>Anhang 5</vt:lpstr>
      <vt:lpstr>Anhang  (zusätzliche Punkte)</vt:lpstr>
      <vt:lpstr>Lagebericht</vt:lpstr>
      <vt:lpstr>Gewinnverteilungsvorschlag</vt:lpstr>
      <vt:lpstr>Aktiven!Druckbereich</vt:lpstr>
      <vt:lpstr>'Anhang  (zusätzliche Punkte)'!Druckbereich</vt:lpstr>
      <vt:lpstr>'Anhang 1 '!Druckbereich</vt:lpstr>
      <vt:lpstr>'Anhang 2'!Druckbereich</vt:lpstr>
      <vt:lpstr>'Anhang 3  (Nahestehende) (V)'!Druckbereich</vt:lpstr>
      <vt:lpstr>'Anhang 4'!Druckbereich</vt:lpstr>
      <vt:lpstr>'Anhang 5'!Druckbereich</vt:lpstr>
      <vt:lpstr>'Erfolgsrechnung (GKV)'!Druckbereich</vt:lpstr>
      <vt:lpstr>'Erfolgsrechnung (UKV)'!Druckbereich</vt:lpstr>
      <vt:lpstr>Geldflussrechnung!Druckbereich</vt:lpstr>
      <vt:lpstr>Gewinnverteilungsvorschlag!Druckbereich</vt:lpstr>
      <vt:lpstr>Lagebericht!Druckbereich</vt:lpstr>
      <vt:lpstr>Passiven!Druckbereich</vt:lpstr>
      <vt:lpstr>'Titelblaltt Geschäftsbericht'!Druckbereich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Zentralsekretariat TREUHAND|SUISSE</dc:creator>
  <cp:lastModifiedBy>Olivier Buchs</cp:lastModifiedBy>
  <cp:lastPrinted>2012-10-21T18:47:14Z</cp:lastPrinted>
  <dcterms:created xsi:type="dcterms:W3CDTF">2012-10-05T18:34:37Z</dcterms:created>
  <dcterms:modified xsi:type="dcterms:W3CDTF">2021-06-09T12:19:08Z</dcterms:modified>
</cp:coreProperties>
</file>